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G:\прайсы\ноябрь2020\"/>
    </mc:Choice>
  </mc:AlternateContent>
  <xr:revisionPtr revIDLastSave="0" documentId="13_ncr:1_{9FC03F5C-022A-4787-A79E-FCFAE03EC6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лаир КХстандарт+КХ для Цветов" sheetId="5" r:id="rId1"/>
    <sheet name="Полаир КХ стандарт заказ" sheetId="4" r:id="rId2"/>
    <sheet name="Полаир КХ стеклянный фронт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0" i="4" l="1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</calcChain>
</file>

<file path=xl/sharedStrings.xml><?xml version="1.0" encoding="utf-8"?>
<sst xmlns="http://schemas.openxmlformats.org/spreadsheetml/2006/main" count="153" uniqueCount="99">
  <si>
    <t>Пандус</t>
  </si>
  <si>
    <t>Полка с кронштейнами - 1 комплект</t>
  </si>
  <si>
    <t>Дополнительное оборудование:</t>
  </si>
  <si>
    <t>не выше -18</t>
  </si>
  <si>
    <t>КХН-1,44 Мinicellа МВ 2 двери</t>
  </si>
  <si>
    <t>КХН-1,44 Мinicellа МВ 1 дверь</t>
  </si>
  <si>
    <t>-5…+5</t>
  </si>
  <si>
    <t>КХН-1,44  Мinicellа ММ без пола 2 двери</t>
  </si>
  <si>
    <t>КХН-1,44 Мinicellа ММ без пола 1 дверь</t>
  </si>
  <si>
    <t>КХН-1,44 Мinicellа ММ 2 двери</t>
  </si>
  <si>
    <t>КХН-1,44 Мinicellа ММ 1 дверь</t>
  </si>
  <si>
    <r>
      <rPr>
        <b/>
        <sz val="8"/>
        <color rgb="FFFFFFFF"/>
        <rFont val="Arial"/>
        <family val="2"/>
      </rPr>
      <t>Цена, Руб</t>
    </r>
  </si>
  <si>
    <r>
      <rPr>
        <b/>
        <sz val="8"/>
        <color rgb="FFFFFFFF"/>
        <rFont val="Arial"/>
        <family val="2"/>
      </rPr>
      <t>Температурный режим</t>
    </r>
  </si>
  <si>
    <r>
      <rPr>
        <b/>
        <sz val="8"/>
        <color rgb="FFFFFFFF"/>
        <rFont val="Arial"/>
        <family val="2"/>
      </rPr>
      <t>Модель</t>
    </r>
  </si>
  <si>
    <t>КАМЕРЫ ХОЛОДИЛЬНЫЕ POLAIR MINICELLA (80мм)</t>
  </si>
  <si>
    <r>
      <rPr>
        <b/>
        <sz val="6.5"/>
        <rFont val="Arial"/>
        <family val="2"/>
      </rPr>
      <t>Стекл. блок по двум смежным сторонам,  дв.стекл. одноств.по ст.2560</t>
    </r>
  </si>
  <si>
    <r>
      <rPr>
        <b/>
        <sz val="6.5"/>
        <rFont val="Arial"/>
        <family val="2"/>
      </rPr>
      <t>Стекл.блок с одностворчатой  дверью по стороне 2560</t>
    </r>
  </si>
  <si>
    <r>
      <rPr>
        <b/>
        <sz val="6.5"/>
        <rFont val="Arial"/>
        <family val="2"/>
      </rPr>
      <t>Стекл. блок по стороны 2560, дверь унив.по смежной стороне</t>
    </r>
  </si>
  <si>
    <r>
      <rPr>
        <b/>
        <sz val="6.5"/>
        <rFont val="Arial"/>
        <family val="2"/>
      </rPr>
      <t>КХН-11,75ст(2560*2560*2200)</t>
    </r>
  </si>
  <si>
    <r>
      <rPr>
        <b/>
        <sz val="6.5"/>
        <rFont val="Arial"/>
        <family val="2"/>
      </rPr>
      <t>Стекл. блок по двум  сторонам,  дв.стекл. двухств.по ст.3160</t>
    </r>
  </si>
  <si>
    <r>
      <rPr>
        <b/>
        <sz val="6.5"/>
        <rFont val="Arial"/>
        <family val="2"/>
      </rPr>
      <t>Стекл. блок по двум  сторонам,  дв.стекл. одноств.по ст.3160</t>
    </r>
  </si>
  <si>
    <r>
      <rPr>
        <b/>
        <sz val="6.5"/>
        <rFont val="Arial"/>
        <family val="2"/>
      </rPr>
      <t>Стекл.блок с одностворчатой  дверью по стороне 3160</t>
    </r>
  </si>
  <si>
    <r>
      <rPr>
        <b/>
        <sz val="6.5"/>
        <rFont val="Arial"/>
        <family val="2"/>
      </rPr>
      <t>Стекл. блок по стороны 3160, дверь унив.по смежной стороне</t>
    </r>
  </si>
  <si>
    <r>
      <rPr>
        <b/>
        <sz val="6.5"/>
        <rFont val="Arial"/>
        <family val="2"/>
      </rPr>
      <t>Стекл.блок с одностворчатой  дверью по стороне 1960</t>
    </r>
  </si>
  <si>
    <r>
      <rPr>
        <b/>
        <sz val="6.5"/>
        <rFont val="Arial"/>
        <family val="2"/>
      </rPr>
      <t>Стекл. блок по стороны 1960, дверь унив.по смежной стороне</t>
    </r>
  </si>
  <si>
    <r>
      <rPr>
        <b/>
        <sz val="6.5"/>
        <rFont val="Arial"/>
        <family val="2"/>
      </rPr>
      <t>КХН-11,02ст(3160*1960*2200)</t>
    </r>
  </si>
  <si>
    <r>
      <rPr>
        <b/>
        <sz val="6.5"/>
        <rFont val="Arial"/>
        <family val="2"/>
      </rPr>
      <t>КХН-8,81ст(2560*1960*2200)</t>
    </r>
  </si>
  <si>
    <r>
      <rPr>
        <b/>
        <sz val="6.5"/>
        <rFont val="Arial"/>
        <family val="2"/>
      </rPr>
      <t>Стекл. блок по двум смежным сторонам,  дв.стекл. одноств.по ст.2260</t>
    </r>
  </si>
  <si>
    <r>
      <rPr>
        <b/>
        <sz val="6.5"/>
        <rFont val="Arial"/>
        <family val="2"/>
      </rPr>
      <t>Стекл.блок с одностворчатой  дверью по стороне 2260</t>
    </r>
  </si>
  <si>
    <r>
      <rPr>
        <b/>
        <sz val="6.5"/>
        <rFont val="Arial"/>
        <family val="2"/>
      </rPr>
      <t>Стекл. блок по стороны 2260, дверь унив.по смежной стороне</t>
    </r>
  </si>
  <si>
    <r>
      <rPr>
        <b/>
        <sz val="6.5"/>
        <rFont val="Arial"/>
        <family val="2"/>
      </rPr>
      <t>КХН-7,71ст(2260*1960*2200)</t>
    </r>
  </si>
  <si>
    <r>
      <rPr>
        <b/>
        <sz val="6.5"/>
        <rFont val="Arial"/>
        <family val="2"/>
      </rPr>
      <t>Стекл. блок по двум смежным сторонам,  дв.стекл. одноств.по ст.1960</t>
    </r>
  </si>
  <si>
    <r>
      <rPr>
        <b/>
        <sz val="6.5"/>
        <rFont val="Arial"/>
        <family val="2"/>
      </rPr>
      <t>КХН-6,61ст(1960*1960*2200)</t>
    </r>
  </si>
  <si>
    <r>
      <rPr>
        <b/>
        <sz val="6.5"/>
        <rFont val="Arial"/>
        <family val="2"/>
      </rPr>
      <t>КХН-4,41ст(1960*1360*2200)</t>
    </r>
  </si>
  <si>
    <r>
      <rPr>
        <b/>
        <sz val="6.5"/>
        <rFont val="Arial"/>
        <family val="2"/>
      </rPr>
      <t>Стекл. блок по двум сторонам,  дв.стекл. двухств. по стороне 1360</t>
    </r>
  </si>
  <si>
    <r>
      <rPr>
        <b/>
        <sz val="6.5"/>
        <rFont val="Arial"/>
        <family val="2"/>
      </rPr>
      <t>Стекл.блок с двухстворчатой  дверью по стороне 1360</t>
    </r>
  </si>
  <si>
    <r>
      <rPr>
        <b/>
        <sz val="6.5"/>
        <rFont val="Arial"/>
        <family val="2"/>
      </rPr>
      <t>Стекл. блок по стороны 1360, дверь унив.по смежной стороне</t>
    </r>
  </si>
  <si>
    <r>
      <rPr>
        <b/>
        <sz val="6.5"/>
        <rFont val="Arial"/>
        <family val="2"/>
      </rPr>
      <t>КХН-2,94cт(1360*1360*2200)</t>
    </r>
  </si>
  <si>
    <t>Цена, Руб.</t>
  </si>
  <si>
    <r>
      <t xml:space="preserve">Комплектация: профиль соединительный для соединения стеклоблоков друг с другом; профиль отделочный с внутренней </t>
    </r>
    <r>
      <rPr>
        <b/>
        <sz val="6.5"/>
        <rFont val="Arial"/>
        <family val="2"/>
      </rPr>
      <t>и наружной стороны камеры; ручка двери; замок (по запросу); метизы.</t>
    </r>
  </si>
  <si>
    <r>
      <rPr>
        <b/>
        <sz val="7"/>
        <rFont val="Arial"/>
        <family val="2"/>
      </rPr>
      <t xml:space="preserve">Все холодильные камеры со стеклом  выпускаются на базе стандартных камер "Полаир" с толщиной  панелей  80 мм. Размер стеклянного блока по высоте 1830 мм. Стеклянные дверные блоки одностворчатые имееют ширину 900 мм,
</t>
    </r>
    <r>
      <rPr>
        <b/>
        <sz val="7"/>
        <rFont val="Arial"/>
        <family val="2"/>
      </rPr>
      <t>двухстворчатые - 1200 мм.</t>
    </r>
  </si>
  <si>
    <r>
      <rPr>
        <b/>
        <i/>
        <sz val="9.5"/>
        <color rgb="FFFF6600"/>
        <rFont val="Arial"/>
        <family val="2"/>
      </rPr>
      <t>ПРАЙС - ЛИСТ  КАМЕРЫ ХОЛОДИЛЬНЫЕ МОДУЛЬНЫЕ СО СТЕКЛОМ</t>
    </r>
  </si>
  <si>
    <r>
      <rPr>
        <b/>
        <sz val="6.5"/>
        <rFont val="Arial"/>
        <family val="2"/>
      </rPr>
      <t>2560*2560, h=2200</t>
    </r>
  </si>
  <si>
    <r>
      <rPr>
        <b/>
        <sz val="6.5"/>
        <rFont val="Arial"/>
        <family val="2"/>
      </rPr>
      <t>КХН-11,75</t>
    </r>
  </si>
  <si>
    <r>
      <rPr>
        <b/>
        <sz val="6.5"/>
        <rFont val="Arial"/>
        <family val="2"/>
      </rPr>
      <t>1960*3160, h=2200</t>
    </r>
  </si>
  <si>
    <r>
      <rPr>
        <b/>
        <sz val="6.5"/>
        <rFont val="Arial"/>
        <family val="2"/>
      </rPr>
      <t>КХН-11,02</t>
    </r>
  </si>
  <si>
    <r>
      <rPr>
        <b/>
        <sz val="6.5"/>
        <rFont val="Arial"/>
        <family val="2"/>
      </rPr>
      <t>1960*2560, h=2200</t>
    </r>
  </si>
  <si>
    <r>
      <rPr>
        <b/>
        <sz val="6.5"/>
        <rFont val="Arial"/>
        <family val="2"/>
      </rPr>
      <t>КХН-8,81</t>
    </r>
  </si>
  <si>
    <r>
      <rPr>
        <b/>
        <sz val="6.5"/>
        <rFont val="Arial"/>
        <family val="2"/>
      </rPr>
      <t>1960*2260, h=2200</t>
    </r>
  </si>
  <si>
    <r>
      <rPr>
        <b/>
        <sz val="6.5"/>
        <rFont val="Arial"/>
        <family val="2"/>
      </rPr>
      <t>КХН-7,71</t>
    </r>
  </si>
  <si>
    <r>
      <rPr>
        <b/>
        <sz val="6.5"/>
        <rFont val="Arial"/>
        <family val="2"/>
      </rPr>
      <t>1960*1960, h=2200</t>
    </r>
  </si>
  <si>
    <r>
      <rPr>
        <b/>
        <sz val="6.5"/>
        <rFont val="Arial"/>
        <family val="2"/>
      </rPr>
      <t>КХН-6,61</t>
    </r>
  </si>
  <si>
    <r>
      <rPr>
        <b/>
        <sz val="6.5"/>
        <rFont val="Arial"/>
        <family val="2"/>
      </rPr>
      <t>1360*1960, h=2200</t>
    </r>
  </si>
  <si>
    <r>
      <rPr>
        <b/>
        <sz val="6.5"/>
        <rFont val="Arial"/>
        <family val="2"/>
      </rPr>
      <t>КХН-4,41</t>
    </r>
  </si>
  <si>
    <r>
      <rPr>
        <b/>
        <sz val="6.5"/>
        <rFont val="Arial"/>
        <family val="2"/>
      </rPr>
      <t>1360*1360, h=2200</t>
    </r>
  </si>
  <si>
    <r>
      <rPr>
        <b/>
        <sz val="6.5"/>
        <rFont val="Arial"/>
        <family val="2"/>
      </rPr>
      <t>КХН-2,94</t>
    </r>
  </si>
  <si>
    <r>
      <rPr>
        <b/>
        <sz val="6.5"/>
        <color rgb="FFFFFFFF"/>
        <rFont val="Arial"/>
        <family val="2"/>
      </rPr>
      <t>Цена, Руб</t>
    </r>
  </si>
  <si>
    <r>
      <rPr>
        <b/>
        <sz val="6.5"/>
        <color rgb="FFFFFFFF"/>
        <rFont val="Arial"/>
        <family val="2"/>
      </rPr>
      <t>Размеры, мм</t>
    </r>
  </si>
  <si>
    <r>
      <rPr>
        <b/>
        <sz val="6.5"/>
        <color rgb="FFFFFFFF"/>
        <rFont val="Arial"/>
        <family val="2"/>
      </rPr>
      <t>Модель</t>
    </r>
  </si>
  <si>
    <r>
      <rPr>
        <b/>
        <sz val="6.5"/>
        <color rgb="FFFFFFFF"/>
        <rFont val="Arial"/>
        <family val="2"/>
      </rPr>
      <t>Код</t>
    </r>
  </si>
  <si>
    <t>ПРАЙС-ЛИСТ КАМЕРЫ POLAIR Standard (80мм) СКЛАДСКИЕ ПОЗИЦИИ</t>
  </si>
  <si>
    <r>
      <rPr>
        <b/>
        <sz val="8"/>
        <color rgb="FFFFFFFF"/>
        <rFont val="Arial"/>
        <family val="2"/>
      </rPr>
      <t>Цена, Руб.</t>
    </r>
  </si>
  <si>
    <r>
      <rPr>
        <b/>
        <i/>
        <sz val="9.5"/>
        <color rgb="FFFF6600"/>
        <rFont val="Arial"/>
        <family val="2"/>
      </rPr>
      <t>ПРАЙС-ЛИСТ -  КАМЕРЫ POLAIR Professionale (100мм) ИЗ СТАНДАРТНЫХ ПАНЕЛЕЙ</t>
    </r>
  </si>
  <si>
    <r>
      <rPr>
        <b/>
        <i/>
        <sz val="10"/>
        <color rgb="FFFF6600"/>
        <rFont val="Arial"/>
        <family val="2"/>
      </rPr>
      <t>ПРАЙС-ЛИСТ -  КАМЕРЫ POLAIR Standard (80мм) ИЗ СТАНДАРТНЫХ ПАНЕЛЕЙ</t>
    </r>
  </si>
  <si>
    <r>
      <rPr>
        <b/>
        <i/>
        <sz val="8"/>
        <color rgb="FF0000FF"/>
        <rFont val="Arial"/>
        <family val="2"/>
      </rPr>
      <t>толщина панели 100 мм</t>
    </r>
  </si>
  <si>
    <r>
      <rPr>
        <b/>
        <i/>
        <sz val="8"/>
        <color rgb="FF0000FF"/>
        <rFont val="Arial"/>
        <family val="2"/>
      </rPr>
      <t>толщина панели 80 мм</t>
    </r>
  </si>
  <si>
    <r>
      <rPr>
        <b/>
        <sz val="9.5"/>
        <rFont val="Arial"/>
        <family val="2"/>
      </rPr>
      <t xml:space="preserve">Сборно-разборные холодильные камеры из сендвич-панелей с соединением
</t>
    </r>
    <r>
      <rPr>
        <b/>
        <sz val="9.5"/>
        <rFont val="Arial"/>
        <family val="2"/>
      </rPr>
      <t>ШИП-ПАЗ из жесткого ПВХ</t>
    </r>
  </si>
  <si>
    <r>
      <rPr>
        <b/>
        <sz val="10"/>
        <rFont val="Arial"/>
        <family val="2"/>
      </rPr>
      <t xml:space="preserve">Сборно-разборные холодильные камеры из сендвич-панелей с соединением
</t>
    </r>
    <r>
      <rPr>
        <b/>
        <sz val="10"/>
        <rFont val="Arial"/>
        <family val="2"/>
      </rPr>
      <t>ШИП-ПАЗ из жесткого ПВХ</t>
    </r>
  </si>
  <si>
    <r>
      <rPr>
        <sz val="8"/>
        <rFont val="Arial"/>
        <family val="2"/>
      </rPr>
      <t xml:space="preserve">Высота
</t>
    </r>
    <r>
      <rPr>
        <sz val="8"/>
        <rFont val="Arial"/>
        <family val="2"/>
      </rPr>
      <t>фронта Н=1840</t>
    </r>
  </si>
  <si>
    <r>
      <rPr>
        <sz val="8"/>
        <rFont val="Arial"/>
        <family val="2"/>
      </rPr>
      <t xml:space="preserve">Высота
</t>
    </r>
    <r>
      <rPr>
        <sz val="8"/>
        <rFont val="Arial"/>
        <family val="2"/>
      </rPr>
      <t>фронта Н=1640</t>
    </r>
  </si>
  <si>
    <r>
      <rPr>
        <sz val="8"/>
        <rFont val="Arial"/>
        <family val="2"/>
      </rPr>
      <t>V, м3</t>
    </r>
  </si>
  <si>
    <r>
      <rPr>
        <b/>
        <sz val="11"/>
        <rFont val="Arial"/>
        <family val="2"/>
      </rPr>
      <t>КАМЕРЫ СО СТЕКЛЯННЫМ  ФРОНТОМ серии Х7</t>
    </r>
  </si>
  <si>
    <r>
      <rPr>
        <sz val="8"/>
        <color rgb="FFFFFFFF"/>
        <rFont val="Arial"/>
        <family val="2"/>
      </rPr>
      <t>Глубина</t>
    </r>
  </si>
  <si>
    <r>
      <rPr>
        <sz val="8"/>
        <color rgb="FFFFFFFF"/>
        <rFont val="Arial"/>
        <family val="2"/>
      </rPr>
      <t>Дли</t>
    </r>
    <r>
      <rPr>
        <sz val="8"/>
        <color rgb="FFFFFFFF"/>
        <rFont val="Arial"/>
        <family val="2"/>
      </rPr>
      <t>на</t>
    </r>
  </si>
  <si>
    <r>
      <rPr>
        <b/>
        <sz val="10"/>
        <color rgb="FFFFFFFF"/>
        <rFont val="Arial"/>
        <family val="2"/>
      </rPr>
      <t>Высота 2 720 мм</t>
    </r>
  </si>
  <si>
    <r>
      <rPr>
        <b/>
        <sz val="10"/>
        <color rgb="FFFFFFFF"/>
        <rFont val="Arial"/>
        <family val="2"/>
      </rPr>
      <t>Высота 2 460 мм</t>
    </r>
  </si>
  <si>
    <r>
      <rPr>
        <b/>
        <sz val="10"/>
        <color rgb="FFFFFFFF"/>
        <rFont val="Arial"/>
        <family val="2"/>
      </rPr>
      <t>Высота 2 200 мм</t>
    </r>
  </si>
  <si>
    <r>
      <rPr>
        <b/>
        <sz val="10"/>
        <color rgb="FFFFFFFF"/>
        <rFont val="Arial"/>
        <family val="2"/>
      </rPr>
      <t>К-во двер ей в СФ</t>
    </r>
  </si>
  <si>
    <r>
      <rPr>
        <b/>
        <sz val="10"/>
        <color rgb="FFFFFFFF"/>
        <rFont val="Arial"/>
        <family val="2"/>
      </rPr>
      <t>Внешние габариты</t>
    </r>
  </si>
  <si>
    <t>Базовые цены с учетом НДС</t>
  </si>
  <si>
    <r>
      <rPr>
        <b/>
        <i/>
        <sz val="12"/>
        <color rgb="FFFF6600"/>
        <rFont val="Arial"/>
        <family val="2"/>
      </rPr>
      <t>ПРАЙС-ЛИСТ -  КАМЕРЫ POLAIR СО СТЕКЛЯННЫМ ФРОНТОМ серии Х7</t>
    </r>
  </si>
  <si>
    <t>240 зоз</t>
  </si>
  <si>
    <r>
      <rPr>
        <b/>
        <sz val="11"/>
        <rFont val="Arial"/>
        <family val="2"/>
      </rPr>
      <t>КАМЕРЫ СО СТЕКЛЯННЫМ  ФРОНТОМ серии Х5</t>
    </r>
  </si>
  <si>
    <r>
      <rPr>
        <sz val="8"/>
        <color rgb="FFFFFFFF"/>
        <rFont val="Arial"/>
        <family val="2"/>
      </rPr>
      <t>Длин</t>
    </r>
    <r>
      <rPr>
        <sz val="8"/>
        <color rgb="FFFFFFFF"/>
        <rFont val="Arial"/>
        <family val="2"/>
      </rPr>
      <t>а</t>
    </r>
  </si>
  <si>
    <r>
      <t>К-</t>
    </r>
    <r>
      <rPr>
        <b/>
        <sz val="10"/>
        <color rgb="FFFFFFFF"/>
        <rFont val="Arial"/>
        <family val="2"/>
      </rPr>
      <t xml:space="preserve">во дверей в
</t>
    </r>
    <r>
      <rPr>
        <b/>
        <sz val="10"/>
        <color rgb="FFFFFFFF"/>
        <rFont val="Arial"/>
        <family val="2"/>
      </rPr>
      <t>СФ</t>
    </r>
  </si>
  <si>
    <r>
      <rPr>
        <b/>
        <i/>
        <sz val="12"/>
        <color rgb="FFFF6600"/>
        <rFont val="Arial"/>
        <family val="2"/>
      </rPr>
      <t>ПРАЙС-ЛИСТ -  КАМЕРЫ POLAIR СО СТЕКЛЯННЫМ ФРОНТОМ серии Х5</t>
    </r>
  </si>
  <si>
    <t>Цена не потвержденная !</t>
  </si>
  <si>
    <t>Внешние габариты</t>
  </si>
  <si>
    <t>Высота 2 200 мм</t>
  </si>
  <si>
    <t>Высота 2 460 мм</t>
  </si>
  <si>
    <t>Высота 2 720 мм</t>
  </si>
  <si>
    <t>Высота 2 240 мм</t>
  </si>
  <si>
    <t>Высота 2 500 мм</t>
  </si>
  <si>
    <t>Высота 2 760 мм</t>
  </si>
  <si>
    <t>Длина</t>
  </si>
  <si>
    <t>Ширина</t>
  </si>
  <si>
    <r>
      <t>объём, м</t>
    </r>
    <r>
      <rPr>
        <b/>
        <vertAlign val="superscript"/>
        <sz val="8"/>
        <color indexed="9"/>
        <rFont val="Arial"/>
        <family val="2"/>
        <charset val="204"/>
      </rPr>
      <t>3</t>
    </r>
  </si>
  <si>
    <t>Толщина панелей 80 мм.</t>
  </si>
  <si>
    <t>цена не потверждена!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</si>
</sst>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9"/>
      <name val="Times New Roman"/>
      <family val="1"/>
      <charset val="204"/>
    </font>
    <font>
      <sz val="10"/>
      <name val="Arial"/>
      <family val="2"/>
      <charset val="204"/>
    </font>
    <font>
      <sz val="6.5"/>
      <name val="Arial"/>
      <family val="2"/>
      <charset val="204"/>
    </font>
    <font>
      <b/>
      <sz val="6.5"/>
      <color indexed="10"/>
      <name val="Arial"/>
      <family val="2"/>
      <charset val="204"/>
    </font>
    <font>
      <sz val="6.5"/>
      <color indexed="19"/>
      <name val="Arial"/>
      <family val="2"/>
      <charset val="204"/>
    </font>
    <font>
      <b/>
      <sz val="6.5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FFFF"/>
      <name val="Arial"/>
      <family val="2"/>
    </font>
    <font>
      <b/>
      <i/>
      <sz val="9.5"/>
      <color theme="9" tint="-0.249977111117893"/>
      <name val="Arial"/>
      <family val="2"/>
      <charset val="204"/>
    </font>
    <font>
      <b/>
      <sz val="6.5"/>
      <color rgb="FF000000"/>
      <name val="Arial"/>
      <family val="2"/>
    </font>
    <font>
      <b/>
      <sz val="6.5"/>
      <name val="Arial"/>
      <family val="2"/>
    </font>
    <font>
      <b/>
      <sz val="6.5"/>
      <color theme="0"/>
      <name val="Arial"/>
      <family val="2"/>
      <charset val="204"/>
    </font>
    <font>
      <b/>
      <sz val="7"/>
      <name val="Arial"/>
      <family val="2"/>
    </font>
    <font>
      <b/>
      <i/>
      <sz val="9.5"/>
      <name val="Arial"/>
      <family val="2"/>
      <charset val="204"/>
    </font>
    <font>
      <b/>
      <i/>
      <sz val="9.5"/>
      <color rgb="FFFF6600"/>
      <name val="Arial"/>
      <family val="2"/>
    </font>
    <font>
      <b/>
      <sz val="6.5"/>
      <color rgb="FFFFFFFF"/>
      <name val="Arial"/>
      <family val="2"/>
    </font>
    <font>
      <b/>
      <sz val="7.5"/>
      <name val="Arial"/>
      <family val="2"/>
      <charset val="204"/>
    </font>
    <font>
      <b/>
      <i/>
      <sz val="9"/>
      <color rgb="FFFF6600"/>
      <name val="Arial"/>
      <family val="2"/>
    </font>
    <font>
      <sz val="8"/>
      <name val="Times New Roman"/>
      <family val="1"/>
    </font>
    <font>
      <u/>
      <sz val="8"/>
      <color indexed="12"/>
      <name val="Arial"/>
      <family val="2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FFFFFF"/>
      <name val="Arial"/>
      <family val="2"/>
    </font>
    <font>
      <b/>
      <i/>
      <sz val="10"/>
      <name val="Arial"/>
      <family val="2"/>
      <charset val="204"/>
    </font>
    <font>
      <b/>
      <i/>
      <sz val="10"/>
      <color rgb="FFFF6600"/>
      <name val="Arial"/>
      <family val="2"/>
    </font>
    <font>
      <b/>
      <i/>
      <sz val="8"/>
      <name val="Arial"/>
      <family val="2"/>
      <charset val="204"/>
    </font>
    <font>
      <b/>
      <i/>
      <sz val="8"/>
      <color rgb="FF0000FF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8"/>
      <name val="Arial"/>
      <family val="2"/>
    </font>
    <font>
      <b/>
      <sz val="11"/>
      <name val="Arial"/>
      <family val="2"/>
      <charset val="204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0"/>
      <color rgb="FFFFFFFF"/>
      <name val="Arial"/>
      <family val="2"/>
    </font>
    <font>
      <b/>
      <i/>
      <sz val="12"/>
      <name val="Arial"/>
      <family val="2"/>
      <charset val="204"/>
    </font>
    <font>
      <b/>
      <i/>
      <sz val="12"/>
      <color rgb="FFFF6600"/>
      <name val="Arial"/>
      <family val="2"/>
    </font>
    <font>
      <b/>
      <u/>
      <sz val="11"/>
      <color indexed="12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b/>
      <i/>
      <sz val="9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6.5"/>
      <color rgb="FFCC0000"/>
      <name val="Arial"/>
      <family val="2"/>
      <charset val="204"/>
    </font>
    <font>
      <sz val="6.5"/>
      <color rgb="FFCC0000"/>
      <name val="Arial"/>
      <family val="2"/>
      <charset val="204"/>
    </font>
    <font>
      <b/>
      <u/>
      <sz val="10"/>
      <color rgb="FF0E00C8"/>
      <name val="Arial"/>
      <family val="2"/>
    </font>
    <font>
      <b/>
      <sz val="8"/>
      <color theme="0"/>
      <name val="Arial"/>
      <family val="2"/>
      <charset val="204"/>
    </font>
    <font>
      <b/>
      <vertAlign val="superscript"/>
      <sz val="8"/>
      <color indexed="9"/>
      <name val="Arial"/>
      <family val="2"/>
      <charset val="204"/>
    </font>
    <font>
      <u/>
      <sz val="8"/>
      <color indexed="12"/>
      <name val="Arial"/>
      <family val="2"/>
      <charset val="204"/>
    </font>
    <font>
      <sz val="10"/>
      <color indexed="8"/>
      <name val="Arial"/>
      <family val="2"/>
    </font>
    <font>
      <b/>
      <sz val="8"/>
      <name val="Arial Cyr"/>
      <charset val="204"/>
    </font>
    <font>
      <i/>
      <sz val="8"/>
      <name val="Arial"/>
      <family val="2"/>
      <charset val="204"/>
    </font>
    <font>
      <b/>
      <sz val="8"/>
      <color rgb="FFFF0000"/>
      <name val="Arial"/>
      <family val="2"/>
    </font>
    <font>
      <b/>
      <sz val="12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008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0" fontId="23" fillId="0" borderId="0" applyNumberFormat="0" applyFill="0" applyBorder="0" applyAlignment="0" applyProtection="0"/>
    <xf numFmtId="0" fontId="24" fillId="0" borderId="0"/>
    <xf numFmtId="0" fontId="1" fillId="0" borderId="0"/>
    <xf numFmtId="0" fontId="55" fillId="0" borderId="0"/>
  </cellStyleXfs>
  <cellXfs count="202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0" fontId="7" fillId="2" borderId="1" xfId="1" applyFont="1" applyFill="1" applyBorder="1"/>
    <xf numFmtId="0" fontId="8" fillId="2" borderId="1" xfId="1" applyFont="1" applyFill="1" applyBorder="1"/>
    <xf numFmtId="0" fontId="12" fillId="2" borderId="0" xfId="1" applyFont="1" applyFill="1"/>
    <xf numFmtId="0" fontId="2" fillId="4" borderId="0" xfId="1" applyFont="1" applyFill="1"/>
    <xf numFmtId="0" fontId="22" fillId="0" borderId="0" xfId="4" applyFont="1"/>
    <xf numFmtId="0" fontId="22" fillId="0" borderId="0" xfId="4" applyFont="1" applyAlignment="1">
      <alignment horizontal="center"/>
    </xf>
    <xf numFmtId="0" fontId="22" fillId="0" borderId="0" xfId="4" applyFont="1" applyAlignment="1">
      <alignment horizontal="center" vertical="center"/>
    </xf>
    <xf numFmtId="0" fontId="44" fillId="0" borderId="0" xfId="3" applyFont="1" applyAlignment="1"/>
    <xf numFmtId="0" fontId="45" fillId="0" borderId="0" xfId="3" applyFont="1" applyAlignme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left" vertical="center" wrapText="1" indent="5"/>
    </xf>
    <xf numFmtId="0" fontId="46" fillId="0" borderId="0" xfId="0" applyFont="1" applyAlignment="1">
      <alignment horizontal="left" vertical="center" wrapText="1" indent="5"/>
    </xf>
    <xf numFmtId="0" fontId="20" fillId="0" borderId="12" xfId="0" applyFont="1" applyBorder="1" applyAlignment="1">
      <alignment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1" fontId="13" fillId="0" borderId="2" xfId="0" applyNumberFormat="1" applyFont="1" applyBorder="1" applyAlignment="1">
      <alignment horizontal="center" vertical="top" shrinkToFit="1"/>
    </xf>
    <xf numFmtId="1" fontId="13" fillId="0" borderId="3" xfId="0" applyNumberFormat="1" applyFont="1" applyBorder="1" applyAlignment="1">
      <alignment horizontal="center" vertical="top" shrinkToFit="1"/>
    </xf>
    <xf numFmtId="0" fontId="9" fillId="0" borderId="6" xfId="0" applyFont="1" applyBorder="1" applyAlignment="1">
      <alignment horizontal="center" vertical="top" wrapText="1"/>
    </xf>
    <xf numFmtId="1" fontId="47" fillId="5" borderId="1" xfId="1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3" borderId="2" xfId="0" applyFill="1" applyBorder="1" applyAlignment="1">
      <alignment wrapText="1"/>
    </xf>
    <xf numFmtId="0" fontId="15" fillId="3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9" fillId="0" borderId="6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3" fontId="13" fillId="6" borderId="6" xfId="0" applyNumberFormat="1" applyFont="1" applyFill="1" applyBorder="1" applyAlignment="1">
      <alignment horizontal="center" vertical="top" shrinkToFit="1"/>
    </xf>
    <xf numFmtId="0" fontId="9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3" fontId="13" fillId="6" borderId="2" xfId="0" applyNumberFormat="1" applyFont="1" applyFill="1" applyBorder="1" applyAlignment="1">
      <alignment horizontal="center" vertical="top" shrinkToFi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left" vertical="top" wrapText="1" indent="2"/>
    </xf>
    <xf numFmtId="0" fontId="6" fillId="0" borderId="1" xfId="0" applyFont="1" applyBorder="1" applyAlignment="1">
      <alignment horizontal="left" vertical="center" indent="3"/>
    </xf>
    <xf numFmtId="0" fontId="9" fillId="0" borderId="1" xfId="0" applyFont="1" applyBorder="1" applyAlignment="1">
      <alignment horizontal="center" vertical="top" wrapText="1"/>
    </xf>
    <xf numFmtId="3" fontId="49" fillId="0" borderId="1" xfId="0" applyNumberFormat="1" applyFont="1" applyBorder="1" applyAlignment="1">
      <alignment horizontal="center" vertical="top" shrinkToFit="1"/>
    </xf>
    <xf numFmtId="0" fontId="9" fillId="0" borderId="1" xfId="0" applyFont="1" applyBorder="1" applyAlignment="1">
      <alignment horizontal="left" vertical="center" indent="2"/>
    </xf>
    <xf numFmtId="0" fontId="6" fillId="0" borderId="1" xfId="0" applyFont="1" applyBorder="1" applyAlignment="1">
      <alignment horizontal="left" vertical="top" wrapText="1"/>
    </xf>
    <xf numFmtId="0" fontId="5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indent="2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48" fillId="7" borderId="0" xfId="1" applyFont="1" applyFill="1"/>
    <xf numFmtId="0" fontId="51" fillId="0" borderId="0" xfId="3" applyFont="1" applyAlignment="1">
      <alignment horizontal="center"/>
    </xf>
    <xf numFmtId="0" fontId="22" fillId="4" borderId="0" xfId="4" applyFont="1" applyFill="1"/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9" fillId="0" borderId="0" xfId="0" applyFont="1" applyAlignment="1">
      <alignment horizontal="right" vertical="top" wrapText="1" indent="2"/>
    </xf>
    <xf numFmtId="0" fontId="29" fillId="0" borderId="0" xfId="0" applyFont="1" applyAlignment="1">
      <alignment horizontal="right" vertical="top" wrapText="1"/>
    </xf>
    <xf numFmtId="0" fontId="27" fillId="0" borderId="0" xfId="0" applyFont="1" applyAlignment="1">
      <alignment horizontal="left" vertical="top" wrapText="1" indent="4"/>
    </xf>
    <xf numFmtId="0" fontId="17" fillId="0" borderId="0" xfId="0" applyFont="1" applyAlignment="1">
      <alignment horizontal="left" vertical="top" wrapText="1" indent="1"/>
    </xf>
    <xf numFmtId="0" fontId="10" fillId="0" borderId="12" xfId="0" applyFont="1" applyBorder="1" applyAlignment="1">
      <alignment horizontal="left" vertical="top" wrapText="1"/>
    </xf>
    <xf numFmtId="0" fontId="52" fillId="4" borderId="0" xfId="0" applyFont="1" applyFill="1" applyAlignment="1">
      <alignment horizontal="center" vertical="center" wrapText="1"/>
    </xf>
    <xf numFmtId="0" fontId="52" fillId="3" borderId="2" xfId="0" applyFont="1" applyFill="1" applyBorder="1" applyAlignment="1">
      <alignment horizontal="center" vertical="center" wrapText="1"/>
    </xf>
    <xf numFmtId="0" fontId="52" fillId="3" borderId="5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textRotation="90"/>
    </xf>
    <xf numFmtId="3" fontId="29" fillId="0" borderId="15" xfId="0" applyNumberFormat="1" applyFont="1" applyBorder="1"/>
    <xf numFmtId="4" fontId="25" fillId="0" borderId="16" xfId="0" applyNumberFormat="1" applyFont="1" applyBorder="1"/>
    <xf numFmtId="3" fontId="54" fillId="8" borderId="17" xfId="3" applyNumberFormat="1" applyFont="1" applyFill="1" applyBorder="1" applyAlignment="1" applyProtection="1">
      <alignment horizontal="right"/>
    </xf>
    <xf numFmtId="3" fontId="56" fillId="8" borderId="18" xfId="6" applyNumberFormat="1" applyFont="1" applyFill="1" applyBorder="1"/>
    <xf numFmtId="4" fontId="25" fillId="0" borderId="17" xfId="0" applyNumberFormat="1" applyFont="1" applyBorder="1"/>
    <xf numFmtId="0" fontId="29" fillId="0" borderId="19" xfId="0" applyFont="1" applyBorder="1" applyAlignment="1">
      <alignment horizontal="center" vertical="center" textRotation="90"/>
    </xf>
    <xf numFmtId="0" fontId="29" fillId="0" borderId="20" xfId="0" applyFont="1" applyBorder="1"/>
    <xf numFmtId="2" fontId="25" fillId="0" borderId="21" xfId="0" applyNumberFormat="1" applyFont="1" applyBorder="1"/>
    <xf numFmtId="3" fontId="56" fillId="9" borderId="18" xfId="6" applyNumberFormat="1" applyFont="1" applyFill="1" applyBorder="1"/>
    <xf numFmtId="2" fontId="25" fillId="0" borderId="16" xfId="0" applyNumberFormat="1" applyFont="1" applyBorder="1"/>
    <xf numFmtId="3" fontId="56" fillId="9" borderId="22" xfId="6" applyNumberFormat="1" applyFont="1" applyFill="1" applyBorder="1"/>
    <xf numFmtId="3" fontId="29" fillId="0" borderId="23" xfId="0" applyNumberFormat="1" applyFont="1" applyBorder="1"/>
    <xf numFmtId="4" fontId="25" fillId="0" borderId="24" xfId="0" applyNumberFormat="1" applyFont="1" applyBorder="1"/>
    <xf numFmtId="3" fontId="10" fillId="8" borderId="1" xfId="0" applyNumberFormat="1" applyFont="1" applyFill="1" applyBorder="1"/>
    <xf numFmtId="3" fontId="56" fillId="8" borderId="25" xfId="6" applyNumberFormat="1" applyFont="1" applyFill="1" applyBorder="1"/>
    <xf numFmtId="4" fontId="25" fillId="0" borderId="1" xfId="0" applyNumberFormat="1" applyFont="1" applyBorder="1"/>
    <xf numFmtId="0" fontId="57" fillId="0" borderId="19" xfId="0" applyFont="1" applyBorder="1" applyAlignment="1">
      <alignment horizontal="center" vertical="center" textRotation="90"/>
    </xf>
    <xf numFmtId="0" fontId="29" fillId="0" borderId="26" xfId="0" applyFont="1" applyBorder="1"/>
    <xf numFmtId="2" fontId="25" fillId="0" borderId="27" xfId="0" applyNumberFormat="1" applyFont="1" applyBorder="1"/>
    <xf numFmtId="3" fontId="56" fillId="9" borderId="25" xfId="6" applyNumberFormat="1" applyFont="1" applyFill="1" applyBorder="1"/>
    <xf numFmtId="2" fontId="25" fillId="0" borderId="24" xfId="0" applyNumberFormat="1" applyFont="1" applyBorder="1"/>
    <xf numFmtId="3" fontId="56" fillId="9" borderId="28" xfId="6" applyNumberFormat="1" applyFont="1" applyFill="1" applyBorder="1"/>
    <xf numFmtId="3" fontId="54" fillId="8" borderId="29" xfId="3" applyNumberFormat="1" applyFont="1" applyFill="1" applyBorder="1" applyAlignment="1" applyProtection="1">
      <alignment horizontal="right"/>
    </xf>
    <xf numFmtId="3" fontId="56" fillId="8" borderId="1" xfId="6" applyNumberFormat="1" applyFont="1" applyFill="1" applyBorder="1"/>
    <xf numFmtId="0" fontId="29" fillId="0" borderId="30" xfId="0" applyFont="1" applyBorder="1" applyAlignment="1">
      <alignment horizontal="center" vertical="center" textRotation="90"/>
    </xf>
    <xf numFmtId="3" fontId="29" fillId="0" borderId="31" xfId="0" applyNumberFormat="1" applyFont="1" applyBorder="1"/>
    <xf numFmtId="4" fontId="25" fillId="0" borderId="32" xfId="0" applyNumberFormat="1" applyFont="1" applyBorder="1"/>
    <xf numFmtId="3" fontId="56" fillId="8" borderId="33" xfId="6" applyNumberFormat="1" applyFont="1" applyFill="1" applyBorder="1"/>
    <xf numFmtId="3" fontId="56" fillId="8" borderId="34" xfId="6" applyNumberFormat="1" applyFont="1" applyFill="1" applyBorder="1"/>
    <xf numFmtId="4" fontId="25" fillId="0" borderId="33" xfId="0" applyNumberFormat="1" applyFont="1" applyBorder="1"/>
    <xf numFmtId="0" fontId="57" fillId="0" borderId="30" xfId="0" applyFont="1" applyBorder="1" applyAlignment="1">
      <alignment horizontal="center" vertical="center" textRotation="90"/>
    </xf>
    <xf numFmtId="0" fontId="29" fillId="0" borderId="35" xfId="0" applyFont="1" applyBorder="1"/>
    <xf numFmtId="2" fontId="25" fillId="0" borderId="36" xfId="0" applyNumberFormat="1" applyFont="1" applyBorder="1"/>
    <xf numFmtId="3" fontId="56" fillId="9" borderId="34" xfId="6" applyNumberFormat="1" applyFont="1" applyFill="1" applyBorder="1"/>
    <xf numFmtId="2" fontId="25" fillId="0" borderId="32" xfId="0" applyNumberFormat="1" applyFont="1" applyBorder="1"/>
    <xf numFmtId="3" fontId="56" fillId="9" borderId="37" xfId="6" applyNumberFormat="1" applyFont="1" applyFill="1" applyBorder="1"/>
    <xf numFmtId="3" fontId="56" fillId="8" borderId="29" xfId="6" applyNumberFormat="1" applyFont="1" applyFill="1" applyBorder="1"/>
    <xf numFmtId="4" fontId="25" fillId="0" borderId="38" xfId="0" applyNumberFormat="1" applyFont="1" applyBorder="1"/>
    <xf numFmtId="3" fontId="56" fillId="8" borderId="39" xfId="6" applyNumberFormat="1" applyFont="1" applyFill="1" applyBorder="1"/>
    <xf numFmtId="4" fontId="25" fillId="0" borderId="40" xfId="0" applyNumberFormat="1" applyFont="1" applyBorder="1"/>
    <xf numFmtId="3" fontId="29" fillId="0" borderId="41" xfId="0" applyNumberFormat="1" applyFont="1" applyBorder="1"/>
    <xf numFmtId="3" fontId="54" fillId="8" borderId="18" xfId="3" applyNumberFormat="1" applyFont="1" applyFill="1" applyBorder="1" applyAlignment="1" applyProtection="1">
      <alignment horizontal="right"/>
    </xf>
    <xf numFmtId="3" fontId="54" fillId="8" borderId="25" xfId="3" applyNumberFormat="1" applyFont="1" applyFill="1" applyBorder="1" applyAlignment="1" applyProtection="1">
      <alignment horizontal="right"/>
    </xf>
    <xf numFmtId="3" fontId="54" fillId="8" borderId="42" xfId="3" applyNumberFormat="1" applyFont="1" applyFill="1" applyBorder="1" applyAlignment="1" applyProtection="1">
      <alignment horizontal="right"/>
    </xf>
    <xf numFmtId="3" fontId="10" fillId="8" borderId="28" xfId="0" applyNumberFormat="1" applyFont="1" applyFill="1" applyBorder="1"/>
    <xf numFmtId="4" fontId="25" fillId="0" borderId="43" xfId="0" applyNumberFormat="1" applyFont="1" applyBorder="1"/>
    <xf numFmtId="3" fontId="29" fillId="0" borderId="44" xfId="0" applyNumberFormat="1" applyFont="1" applyBorder="1"/>
    <xf numFmtId="3" fontId="56" fillId="8" borderId="40" xfId="6" applyNumberFormat="1" applyFont="1" applyFill="1" applyBorder="1"/>
    <xf numFmtId="0" fontId="29" fillId="0" borderId="45" xfId="0" applyFont="1" applyBorder="1"/>
    <xf numFmtId="2" fontId="25" fillId="0" borderId="46" xfId="0" applyNumberFormat="1" applyFont="1" applyBorder="1"/>
    <xf numFmtId="3" fontId="56" fillId="9" borderId="39" xfId="6" applyNumberFormat="1" applyFont="1" applyFill="1" applyBorder="1"/>
    <xf numFmtId="2" fontId="25" fillId="0" borderId="38" xfId="0" applyNumberFormat="1" applyFont="1" applyBorder="1"/>
    <xf numFmtId="3" fontId="56" fillId="9" borderId="47" xfId="6" applyNumberFormat="1" applyFont="1" applyFill="1" applyBorder="1"/>
    <xf numFmtId="0" fontId="0" fillId="0" borderId="19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29" fillId="0" borderId="48" xfId="0" applyFont="1" applyBorder="1" applyAlignment="1">
      <alignment horizontal="center" vertical="center" textRotation="90"/>
    </xf>
    <xf numFmtId="3" fontId="56" fillId="8" borderId="17" xfId="6" applyNumberFormat="1" applyFont="1" applyFill="1" applyBorder="1"/>
    <xf numFmtId="3" fontId="56" fillId="9" borderId="17" xfId="6" applyNumberFormat="1" applyFont="1" applyFill="1" applyBorder="1"/>
    <xf numFmtId="2" fontId="25" fillId="0" borderId="17" xfId="0" applyNumberFormat="1" applyFont="1" applyBorder="1"/>
    <xf numFmtId="0" fontId="29" fillId="0" borderId="49" xfId="0" applyFont="1" applyBorder="1" applyAlignment="1">
      <alignment horizontal="center" vertical="center" textRotation="90"/>
    </xf>
    <xf numFmtId="3" fontId="56" fillId="9" borderId="1" xfId="6" applyNumberFormat="1" applyFont="1" applyFill="1" applyBorder="1"/>
    <xf numFmtId="2" fontId="25" fillId="0" borderId="1" xfId="0" applyNumberFormat="1" applyFont="1" applyBorder="1"/>
    <xf numFmtId="0" fontId="29" fillId="0" borderId="50" xfId="0" applyFont="1" applyBorder="1" applyAlignment="1">
      <alignment horizontal="center" vertical="center" textRotation="90"/>
    </xf>
    <xf numFmtId="3" fontId="56" fillId="9" borderId="33" xfId="6" applyNumberFormat="1" applyFont="1" applyFill="1" applyBorder="1"/>
    <xf numFmtId="2" fontId="25" fillId="0" borderId="33" xfId="0" applyNumberFormat="1" applyFont="1" applyBorder="1"/>
    <xf numFmtId="3" fontId="56" fillId="9" borderId="40" xfId="6" applyNumberFormat="1" applyFont="1" applyFill="1" applyBorder="1"/>
    <xf numFmtId="2" fontId="25" fillId="0" borderId="40" xfId="0" applyNumberFormat="1" applyFont="1" applyBorder="1"/>
    <xf numFmtId="4" fontId="25" fillId="0" borderId="51" xfId="0" applyNumberFormat="1" applyFont="1" applyBorder="1"/>
    <xf numFmtId="3" fontId="56" fillId="8" borderId="52" xfId="6" applyNumberFormat="1" applyFont="1" applyFill="1" applyBorder="1"/>
    <xf numFmtId="3" fontId="56" fillId="8" borderId="53" xfId="6" applyNumberFormat="1" applyFont="1" applyFill="1" applyBorder="1"/>
    <xf numFmtId="4" fontId="25" fillId="0" borderId="54" xfId="0" applyNumberFormat="1" applyFont="1" applyBorder="1"/>
    <xf numFmtId="3" fontId="56" fillId="8" borderId="55" xfId="6" applyNumberFormat="1" applyFont="1" applyFill="1" applyBorder="1"/>
    <xf numFmtId="4" fontId="25" fillId="0" borderId="56" xfId="0" applyNumberFormat="1" applyFont="1" applyBorder="1"/>
    <xf numFmtId="3" fontId="56" fillId="8" borderId="57" xfId="6" applyNumberFormat="1" applyFont="1" applyFill="1" applyBorder="1"/>
    <xf numFmtId="3" fontId="56" fillId="8" borderId="58" xfId="6" applyNumberFormat="1" applyFont="1" applyFill="1" applyBorder="1"/>
    <xf numFmtId="3" fontId="56" fillId="8" borderId="59" xfId="6" applyNumberFormat="1" applyFont="1" applyFill="1" applyBorder="1"/>
    <xf numFmtId="3" fontId="10" fillId="8" borderId="21" xfId="0" applyNumberFormat="1" applyFont="1" applyFill="1" applyBorder="1"/>
    <xf numFmtId="3" fontId="10" fillId="8" borderId="60" xfId="0" applyNumberFormat="1" applyFont="1" applyFill="1" applyBorder="1"/>
    <xf numFmtId="3" fontId="10" fillId="8" borderId="22" xfId="0" applyNumberFormat="1" applyFont="1" applyFill="1" applyBorder="1"/>
    <xf numFmtId="3" fontId="10" fillId="8" borderId="27" xfId="0" applyNumberFormat="1" applyFont="1" applyFill="1" applyBorder="1"/>
    <xf numFmtId="3" fontId="10" fillId="8" borderId="61" xfId="0" applyNumberFormat="1" applyFont="1" applyFill="1" applyBorder="1"/>
    <xf numFmtId="3" fontId="10" fillId="8" borderId="36" xfId="0" applyNumberFormat="1" applyFont="1" applyFill="1" applyBorder="1"/>
    <xf numFmtId="3" fontId="10" fillId="8" borderId="62" xfId="0" applyNumberFormat="1" applyFont="1" applyFill="1" applyBorder="1"/>
    <xf numFmtId="3" fontId="10" fillId="8" borderId="37" xfId="0" applyNumberFormat="1" applyFont="1" applyFill="1" applyBorder="1"/>
    <xf numFmtId="3" fontId="56" fillId="8" borderId="63" xfId="6" applyNumberFormat="1" applyFont="1" applyFill="1" applyBorder="1"/>
    <xf numFmtId="3" fontId="56" fillId="8" borderId="64" xfId="6" applyNumberFormat="1" applyFont="1" applyFill="1" applyBorder="1"/>
    <xf numFmtId="0" fontId="10" fillId="0" borderId="65" xfId="0" applyFont="1" applyBorder="1" applyAlignment="1">
      <alignment horizontal="center"/>
    </xf>
    <xf numFmtId="3" fontId="29" fillId="0" borderId="66" xfId="0" applyNumberFormat="1" applyFont="1" applyBorder="1"/>
    <xf numFmtId="4" fontId="25" fillId="0" borderId="65" xfId="0" applyNumberFormat="1" applyFont="1" applyBorder="1"/>
    <xf numFmtId="0" fontId="29" fillId="0" borderId="67" xfId="0" applyFont="1" applyBorder="1" applyAlignment="1">
      <alignment horizontal="center"/>
    </xf>
    <xf numFmtId="0" fontId="29" fillId="0" borderId="68" xfId="0" applyFont="1" applyBorder="1"/>
    <xf numFmtId="2" fontId="25" fillId="0" borderId="69" xfId="0" applyNumberFormat="1" applyFont="1" applyBorder="1"/>
    <xf numFmtId="3" fontId="56" fillId="9" borderId="70" xfId="6" applyNumberFormat="1" applyFont="1" applyFill="1" applyBorder="1"/>
    <xf numFmtId="2" fontId="25" fillId="0" borderId="65" xfId="0" applyNumberFormat="1" applyFont="1" applyBorder="1"/>
    <xf numFmtId="3" fontId="56" fillId="9" borderId="71" xfId="6" applyNumberFormat="1" applyFont="1" applyFill="1" applyBorder="1"/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0" fillId="3" borderId="1" xfId="0" applyFont="1" applyFill="1" applyBorder="1" applyAlignment="1">
      <alignment horizontal="left" vertical="center" wrapText="1"/>
    </xf>
    <xf numFmtId="0" fontId="41" fillId="3" borderId="1" xfId="0" applyFont="1" applyFill="1" applyBorder="1" applyAlignment="1">
      <alignment horizontal="center" vertical="top" wrapText="1"/>
    </xf>
    <xf numFmtId="0" fontId="40" fillId="3" borderId="1" xfId="0" applyFont="1" applyFill="1" applyBorder="1" applyAlignment="1">
      <alignment horizontal="left" vertical="center" wrapText="1" indent="3"/>
    </xf>
    <xf numFmtId="0" fontId="26" fillId="3" borderId="1" xfId="0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 indent="4"/>
    </xf>
    <xf numFmtId="0" fontId="3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7" fillId="0" borderId="1" xfId="0" applyFont="1" applyBorder="1" applyAlignment="1">
      <alignment horizontal="left" vertical="top" wrapText="1" indent="6"/>
    </xf>
    <xf numFmtId="0" fontId="0" fillId="0" borderId="1" xfId="0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 indent="1"/>
    </xf>
    <xf numFmtId="1" fontId="35" fillId="0" borderId="1" xfId="0" applyNumberFormat="1" applyFont="1" applyBorder="1" applyAlignment="1">
      <alignment horizontal="center" vertical="center" textRotation="90" shrinkToFit="1"/>
    </xf>
    <xf numFmtId="3" fontId="35" fillId="0" borderId="1" xfId="0" applyNumberFormat="1" applyFont="1" applyBorder="1" applyAlignment="1">
      <alignment horizontal="center" vertical="center" shrinkToFit="1"/>
    </xf>
    <xf numFmtId="1" fontId="35" fillId="0" borderId="1" xfId="0" applyNumberFormat="1" applyFont="1" applyBorder="1" applyAlignment="1">
      <alignment horizontal="center" vertical="center" shrinkToFit="1"/>
    </xf>
    <xf numFmtId="2" fontId="34" fillId="0" borderId="1" xfId="0" applyNumberFormat="1" applyFont="1" applyBorder="1" applyAlignment="1">
      <alignment horizontal="center" vertical="top" shrinkToFit="1"/>
    </xf>
    <xf numFmtId="3" fontId="58" fillId="0" borderId="1" xfId="0" applyNumberFormat="1" applyFont="1" applyBorder="1" applyAlignment="1">
      <alignment horizontal="right" vertical="top" indent="1" shrinkToFit="1"/>
    </xf>
    <xf numFmtId="3" fontId="58" fillId="0" borderId="1" xfId="0" applyNumberFormat="1" applyFont="1" applyBorder="1" applyAlignment="1">
      <alignment horizontal="center" vertical="top" shrinkToFit="1"/>
    </xf>
    <xf numFmtId="0" fontId="59" fillId="7" borderId="72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top" wrapText="1"/>
    </xf>
    <xf numFmtId="0" fontId="37" fillId="0" borderId="1" xfId="0" applyFont="1" applyBorder="1" applyAlignment="1">
      <alignment horizontal="left" vertical="top" wrapText="1" indent="5"/>
    </xf>
    <xf numFmtId="3" fontId="33" fillId="10" borderId="1" xfId="0" applyNumberFormat="1" applyFont="1" applyFill="1" applyBorder="1" applyAlignment="1">
      <alignment horizontal="right" vertical="top" indent="1" shrinkToFit="1"/>
    </xf>
    <xf numFmtId="3" fontId="33" fillId="10" borderId="1" xfId="0" applyNumberFormat="1" applyFont="1" applyFill="1" applyBorder="1" applyAlignment="1">
      <alignment horizontal="center" vertical="top" shrinkToFit="1"/>
    </xf>
  </cellXfs>
  <cellStyles count="7">
    <cellStyle name="Гиперссылка" xfId="3" builtinId="8"/>
    <cellStyle name="Обычный" xfId="0" builtinId="0"/>
    <cellStyle name="Обычный 2" xfId="2" xr:uid="{ABAB3C42-FA24-4F8C-99CF-75F9C54CAD8E}"/>
    <cellStyle name="Обычный 2 2" xfId="5" xr:uid="{FBF37F5F-8B96-4F31-8B96-F1325B40DE44}"/>
    <cellStyle name="Обычный 3 2" xfId="1" xr:uid="{0714D089-51B2-4F2A-B707-B386EC2C3D12}"/>
    <cellStyle name="Обычный_Price List Russia All from 01.01. 2009" xfId="4" xr:uid="{D756F6F6-A426-4918-9D74-992C21F3492C}"/>
    <cellStyle name="Обычный_Лист1" xfId="6" xr:uid="{E88A7D0C-EE5D-4AFB-8E66-089F2536BD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209551</xdr:colOff>
      <xdr:row>0</xdr:row>
      <xdr:rowOff>19050</xdr:rowOff>
    </xdr:from>
    <xdr:ext cx="704850" cy="592455"/>
    <xdr:pic>
      <xdr:nvPicPr>
        <xdr:cNvPr id="2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3B70C1D0-0069-49B0-9C14-92B852E7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19050"/>
          <a:ext cx="704850" cy="592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395702</xdr:colOff>
      <xdr:row>3</xdr:row>
      <xdr:rowOff>121860</xdr:rowOff>
    </xdr:from>
    <xdr:ext cx="6147973" cy="106739"/>
    <xdr:pic>
      <xdr:nvPicPr>
        <xdr:cNvPr id="3" name="Рисунок 2" descr="Бланк низ.png">
          <a:extLst>
            <a:ext uri="{FF2B5EF4-FFF2-40B4-BE49-F238E27FC236}">
              <a16:creationId xmlns:a16="http://schemas.microsoft.com/office/drawing/2014/main" id="{73A304EF-DF81-4EFE-AEB8-7C96428D5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 flipV="1">
          <a:off x="919577" y="626685"/>
          <a:ext cx="6147973" cy="106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361950</xdr:colOff>
      <xdr:row>0</xdr:row>
      <xdr:rowOff>0</xdr:rowOff>
    </xdr:from>
    <xdr:to>
      <xdr:col>6</xdr:col>
      <xdr:colOff>152400</xdr:colOff>
      <xdr:row>5</xdr:row>
      <xdr:rowOff>28575</xdr:rowOff>
    </xdr:to>
    <xdr:sp macro="" textlink="">
      <xdr:nvSpPr>
        <xdr:cNvPr id="4" name="Поле 6">
          <a:extLst>
            <a:ext uri="{FF2B5EF4-FFF2-40B4-BE49-F238E27FC236}">
              <a16:creationId xmlns:a16="http://schemas.microsoft.com/office/drawing/2014/main" id="{94B24596-C7CE-4C2F-A999-290BF2757F4A}"/>
            </a:ext>
          </a:extLst>
        </xdr:cNvPr>
        <xdr:cNvSpPr txBox="1"/>
      </xdr:nvSpPr>
      <xdr:spPr>
        <a:xfrm>
          <a:off x="885825" y="0"/>
          <a:ext cx="6486525" cy="69532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149087</xdr:colOff>
      <xdr:row>0</xdr:row>
      <xdr:rowOff>74544</xdr:rowOff>
    </xdr:from>
    <xdr:ext cx="821055" cy="660372"/>
    <xdr:pic>
      <xdr:nvPicPr>
        <xdr:cNvPr id="2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CEACC872-30A9-4398-A0D5-3CF1A90B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87" y="74544"/>
          <a:ext cx="821055" cy="6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181597</xdr:colOff>
      <xdr:row>0</xdr:row>
      <xdr:rowOff>830745</xdr:rowOff>
    </xdr:from>
    <xdr:ext cx="5376033" cy="76909"/>
    <xdr:pic>
      <xdr:nvPicPr>
        <xdr:cNvPr id="3" name="Рисунок 2" descr="Бланк низ.png">
          <a:extLst>
            <a:ext uri="{FF2B5EF4-FFF2-40B4-BE49-F238E27FC236}">
              <a16:creationId xmlns:a16="http://schemas.microsoft.com/office/drawing/2014/main" id="{933C2047-BE47-488F-BDF6-7C670465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1432271" y="830745"/>
          <a:ext cx="5376033" cy="76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314740</xdr:colOff>
      <xdr:row>0</xdr:row>
      <xdr:rowOff>182218</xdr:rowOff>
    </xdr:from>
    <xdr:to>
      <xdr:col>10</xdr:col>
      <xdr:colOff>273327</xdr:colOff>
      <xdr:row>2</xdr:row>
      <xdr:rowOff>47376</xdr:rowOff>
    </xdr:to>
    <xdr:sp macro="" textlink="">
      <xdr:nvSpPr>
        <xdr:cNvPr id="4" name="Поле 6">
          <a:extLst>
            <a:ext uri="{FF2B5EF4-FFF2-40B4-BE49-F238E27FC236}">
              <a16:creationId xmlns:a16="http://schemas.microsoft.com/office/drawing/2014/main" id="{34B50B23-CBBD-477E-B4CA-1B571A34E779}"/>
            </a:ext>
          </a:extLst>
        </xdr:cNvPr>
        <xdr:cNvSpPr txBox="1"/>
      </xdr:nvSpPr>
      <xdr:spPr>
        <a:xfrm>
          <a:off x="1565414" y="182218"/>
          <a:ext cx="5350565" cy="93361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104775</xdr:rowOff>
    </xdr:from>
    <xdr:ext cx="771525" cy="676275"/>
    <xdr:pic>
      <xdr:nvPicPr>
        <xdr:cNvPr id="2" name="Рисунок 12" descr="C:\Users\User\AppData\Local\Microsoft\Windows\INetCache\Content.Word\Лого Технохолод jpg.jpg">
          <a:extLst>
            <a:ext uri="{FF2B5EF4-FFF2-40B4-BE49-F238E27FC236}">
              <a16:creationId xmlns:a16="http://schemas.microsoft.com/office/drawing/2014/main" id="{A0E33011-5358-461C-869A-B82B98443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771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529052</xdr:colOff>
      <xdr:row>1</xdr:row>
      <xdr:rowOff>533400</xdr:rowOff>
    </xdr:from>
    <xdr:ext cx="5037358" cy="102870"/>
    <xdr:pic>
      <xdr:nvPicPr>
        <xdr:cNvPr id="3" name="Рисунок 2" descr="Бланк низ.png">
          <a:extLst>
            <a:ext uri="{FF2B5EF4-FFF2-40B4-BE49-F238E27FC236}">
              <a16:creationId xmlns:a16="http://schemas.microsoft.com/office/drawing/2014/main" id="{3703B331-0828-4042-8151-CBD9BBE3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81"/>
        <a:stretch>
          <a:fillRect/>
        </a:stretch>
      </xdr:blipFill>
      <xdr:spPr bwMode="auto">
        <a:xfrm>
          <a:off x="1138652" y="723900"/>
          <a:ext cx="5037358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323850</xdr:colOff>
      <xdr:row>0</xdr:row>
      <xdr:rowOff>66675</xdr:rowOff>
    </xdr:from>
    <xdr:to>
      <xdr:col>8</xdr:col>
      <xdr:colOff>466725</xdr:colOff>
      <xdr:row>1</xdr:row>
      <xdr:rowOff>769620</xdr:rowOff>
    </xdr:to>
    <xdr:sp macro="" textlink="">
      <xdr:nvSpPr>
        <xdr:cNvPr id="4" name="Поле 6">
          <a:extLst>
            <a:ext uri="{FF2B5EF4-FFF2-40B4-BE49-F238E27FC236}">
              <a16:creationId xmlns:a16="http://schemas.microsoft.com/office/drawing/2014/main" id="{58EF3E6D-0735-471E-9004-A4D1336B12FB}"/>
            </a:ext>
          </a:extLst>
        </xdr:cNvPr>
        <xdr:cNvSpPr txBox="1"/>
      </xdr:nvSpPr>
      <xdr:spPr>
        <a:xfrm>
          <a:off x="933450" y="66675"/>
          <a:ext cx="5181600" cy="89344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ru-RU" sz="1400" b="1" i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Компания  «Технохолод Урал»</a:t>
          </a:r>
        </a:p>
        <a:p>
          <a:pPr algn="r">
            <a:lnSpc>
              <a:spcPts val="900"/>
            </a:lnSpc>
            <a:spcAft>
              <a:spcPts val="0"/>
            </a:spcAft>
          </a:pPr>
          <a:endParaRPr lang="ru-RU" sz="800">
            <a:solidFill>
              <a:srgbClr val="1F497D"/>
            </a:solidFill>
            <a:effectLst/>
            <a:latin typeface="+mj-lt"/>
            <a:ea typeface="Times New Roman"/>
            <a:cs typeface="Times New Roman"/>
          </a:endParaRPr>
        </a:p>
        <a:p>
          <a:pPr algn="r">
            <a:lnSpc>
              <a:spcPts val="9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Тел: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(343)389-00-93;  389-00-96; +7 982 712 5362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;</a:t>
          </a:r>
          <a:r>
            <a:rPr lang="ru-RU" sz="800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E-</a:t>
          </a:r>
          <a:r>
            <a:rPr lang="en-US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m</a:t>
          </a: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ail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: 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zakazholod@yandex.ru</a:t>
          </a:r>
          <a:r>
            <a:rPr lang="ru-RU" sz="800" b="1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 ; </a:t>
          </a:r>
          <a:r>
            <a:rPr lang="ru-RU" sz="800" b="1" u="sng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www.tholod.ru</a:t>
          </a:r>
          <a:endParaRPr lang="ru-RU" sz="1400">
            <a:effectLst/>
            <a:latin typeface="+mj-lt"/>
            <a:ea typeface="Calibri"/>
            <a:cs typeface="Times New Roman"/>
          </a:endParaRPr>
        </a:p>
        <a:p>
          <a:pPr algn="r">
            <a:lnSpc>
              <a:spcPts val="1000"/>
            </a:lnSpc>
            <a:spcAft>
              <a:spcPts val="0"/>
            </a:spcAft>
          </a:pPr>
          <a:r>
            <a:rPr lang="ru-RU" sz="800">
              <a:solidFill>
                <a:srgbClr val="1F497D"/>
              </a:solidFill>
              <a:effectLst/>
              <a:latin typeface="+mj-lt"/>
              <a:ea typeface="Times New Roman"/>
              <a:cs typeface="Times New Roman"/>
            </a:rPr>
            <a:t>факт. адрес г. Екатеринбург, ул. Толедова, 43Б- оф 400</a:t>
          </a:r>
          <a:endParaRPr lang="ru-RU" sz="1400">
            <a:effectLst/>
            <a:latin typeface="+mj-lt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AE903-B38A-4A79-8F75-927A008923DD}">
  <dimension ref="A1:G72"/>
  <sheetViews>
    <sheetView tabSelected="1" workbookViewId="0">
      <selection activeCell="I28" sqref="I28"/>
    </sheetView>
  </sheetViews>
  <sheetFormatPr defaultColWidth="9.140625" defaultRowHeight="11.25" x14ac:dyDescent="0.2"/>
  <cols>
    <col min="1" max="1" width="3.42578125" style="1" customWidth="1"/>
    <col min="2" max="2" width="4.42578125" style="1" customWidth="1"/>
    <col min="3" max="3" width="34.7109375" style="1" customWidth="1"/>
    <col min="4" max="4" width="18" style="3" customWidth="1"/>
    <col min="5" max="5" width="17" style="2" customWidth="1"/>
    <col min="6" max="6" width="30.7109375" style="1" customWidth="1"/>
    <col min="7" max="7" width="20.42578125" style="1" customWidth="1"/>
    <col min="8" max="8" width="10.85546875" style="1" customWidth="1"/>
    <col min="9" max="9" width="10.42578125" style="1" customWidth="1"/>
    <col min="10" max="16384" width="9.140625" style="1"/>
  </cols>
  <sheetData>
    <row r="1" spans="1:7" ht="14.25" x14ac:dyDescent="0.2">
      <c r="A1" s="11"/>
      <c r="B1" s="12"/>
      <c r="C1" s="12"/>
    </row>
    <row r="2" spans="1:7" s="7" customFormat="1" ht="12.75" customHeight="1" x14ac:dyDescent="0.2"/>
    <row r="3" spans="1:7" s="7" customFormat="1" ht="12.75" customHeight="1" x14ac:dyDescent="0.2"/>
    <row r="4" spans="1:7" s="7" customFormat="1" ht="12.75" customHeight="1" x14ac:dyDescent="0.2"/>
    <row r="5" spans="1:7" s="7" customFormat="1" ht="12.75" customHeight="1" x14ac:dyDescent="0.2">
      <c r="C5" s="13"/>
      <c r="D5" s="13"/>
      <c r="E5" s="14"/>
      <c r="F5" s="14"/>
    </row>
    <row r="6" spans="1:7" s="7" customFormat="1" ht="13.5" customHeight="1" x14ac:dyDescent="0.2">
      <c r="C6" s="15" t="s">
        <v>60</v>
      </c>
      <c r="D6" s="16"/>
      <c r="E6" s="16"/>
      <c r="F6" s="16"/>
      <c r="G6" s="16"/>
    </row>
    <row r="7" spans="1:7" s="7" customFormat="1" ht="12" customHeight="1" x14ac:dyDescent="0.2">
      <c r="C7" s="17"/>
      <c r="D7" s="17"/>
      <c r="E7" s="17"/>
      <c r="F7" s="17"/>
      <c r="G7" s="17"/>
    </row>
    <row r="8" spans="1:7" s="7" customFormat="1" ht="12.75" customHeight="1" x14ac:dyDescent="0.2">
      <c r="C8" s="18" t="s">
        <v>59</v>
      </c>
      <c r="D8" s="19"/>
      <c r="E8" s="20" t="s">
        <v>58</v>
      </c>
      <c r="F8" s="20" t="s">
        <v>57</v>
      </c>
      <c r="G8" s="21" t="s">
        <v>56</v>
      </c>
    </row>
    <row r="9" spans="1:7" s="7" customFormat="1" ht="12.75" customHeight="1" x14ac:dyDescent="0.2">
      <c r="C9" s="22">
        <v>1070001</v>
      </c>
      <c r="D9" s="23"/>
      <c r="E9" s="24" t="s">
        <v>55</v>
      </c>
      <c r="F9" s="24" t="s">
        <v>54</v>
      </c>
      <c r="G9" s="25">
        <v>54807</v>
      </c>
    </row>
    <row r="10" spans="1:7" s="7" customFormat="1" ht="12.75" customHeight="1" x14ac:dyDescent="0.2">
      <c r="C10" s="22">
        <v>1070004</v>
      </c>
      <c r="D10" s="23"/>
      <c r="E10" s="24" t="s">
        <v>53</v>
      </c>
      <c r="F10" s="24" t="s">
        <v>52</v>
      </c>
      <c r="G10" s="25">
        <v>65650</v>
      </c>
    </row>
    <row r="11" spans="1:7" s="7" customFormat="1" ht="13.5" customHeight="1" x14ac:dyDescent="0.2">
      <c r="C11" s="22">
        <v>1070034</v>
      </c>
      <c r="D11" s="23"/>
      <c r="E11" s="24" t="s">
        <v>51</v>
      </c>
      <c r="F11" s="24" t="s">
        <v>50</v>
      </c>
      <c r="G11" s="25">
        <v>76145</v>
      </c>
    </row>
    <row r="12" spans="1:7" s="7" customFormat="1" ht="12.75" customHeight="1" x14ac:dyDescent="0.2">
      <c r="C12" s="22">
        <v>1070285</v>
      </c>
      <c r="D12" s="23"/>
      <c r="E12" s="24" t="s">
        <v>49</v>
      </c>
      <c r="F12" s="24" t="s">
        <v>48</v>
      </c>
      <c r="G12" s="25">
        <v>85108</v>
      </c>
    </row>
    <row r="13" spans="1:7" s="7" customFormat="1" ht="12.75" customHeight="1" x14ac:dyDescent="0.2">
      <c r="C13" s="22">
        <v>1070010</v>
      </c>
      <c r="D13" s="23"/>
      <c r="E13" s="24" t="s">
        <v>47</v>
      </c>
      <c r="F13" s="24" t="s">
        <v>46</v>
      </c>
      <c r="G13" s="25">
        <v>89918</v>
      </c>
    </row>
    <row r="14" spans="1:7" s="7" customFormat="1" ht="12.75" customHeight="1" x14ac:dyDescent="0.2">
      <c r="C14" s="22">
        <v>1070078</v>
      </c>
      <c r="D14" s="23"/>
      <c r="E14" s="24" t="s">
        <v>45</v>
      </c>
      <c r="F14" s="24" t="s">
        <v>44</v>
      </c>
      <c r="G14" s="25">
        <v>103154</v>
      </c>
    </row>
    <row r="15" spans="1:7" s="7" customFormat="1" ht="12.75" customHeight="1" x14ac:dyDescent="0.2">
      <c r="C15" s="22">
        <v>1070016</v>
      </c>
      <c r="D15" s="23"/>
      <c r="E15" s="24" t="s">
        <v>43</v>
      </c>
      <c r="F15" s="24" t="s">
        <v>42</v>
      </c>
      <c r="G15" s="25">
        <v>104291</v>
      </c>
    </row>
    <row r="16" spans="1:7" s="7" customFormat="1" ht="13.5" customHeight="1" x14ac:dyDescent="0.2"/>
    <row r="17" spans="3:7" s="7" customFormat="1" ht="12.75" x14ac:dyDescent="0.2">
      <c r="C17" s="26" t="s">
        <v>41</v>
      </c>
      <c r="D17" s="26"/>
      <c r="E17" s="26"/>
      <c r="F17" s="26"/>
      <c r="G17" s="26"/>
    </row>
    <row r="18" spans="3:7" s="7" customFormat="1" ht="35.450000000000003" customHeight="1" x14ac:dyDescent="0.2">
      <c r="C18" s="27" t="s">
        <v>40</v>
      </c>
      <c r="D18" s="28"/>
      <c r="E18" s="28"/>
      <c r="F18" s="28"/>
      <c r="G18" s="28"/>
    </row>
    <row r="19" spans="3:7" ht="18" customHeight="1" x14ac:dyDescent="0.2">
      <c r="C19" s="29" t="s">
        <v>39</v>
      </c>
      <c r="D19" s="30"/>
      <c r="E19" s="30"/>
      <c r="F19" s="30"/>
      <c r="G19" s="30"/>
    </row>
    <row r="20" spans="3:7" ht="13.5" customHeight="1" x14ac:dyDescent="0.25">
      <c r="C20" s="31"/>
      <c r="D20" s="32"/>
      <c r="E20" s="33"/>
      <c r="F20" s="34"/>
      <c r="G20" s="35" t="s">
        <v>38</v>
      </c>
    </row>
    <row r="21" spans="3:7" ht="15" x14ac:dyDescent="0.25">
      <c r="C21" s="36"/>
      <c r="D21" s="37"/>
      <c r="E21" s="37"/>
      <c r="F21" s="38"/>
      <c r="G21" s="39"/>
    </row>
    <row r="22" spans="3:7" x14ac:dyDescent="0.2">
      <c r="C22" s="40" t="s">
        <v>37</v>
      </c>
      <c r="D22" s="41"/>
      <c r="E22" s="42" t="s">
        <v>36</v>
      </c>
      <c r="F22" s="43"/>
      <c r="G22" s="44">
        <v>74105</v>
      </c>
    </row>
    <row r="23" spans="3:7" x14ac:dyDescent="0.2">
      <c r="C23" s="45"/>
      <c r="D23" s="46"/>
      <c r="E23" s="42" t="s">
        <v>35</v>
      </c>
      <c r="F23" s="43"/>
      <c r="G23" s="44">
        <v>83171</v>
      </c>
    </row>
    <row r="24" spans="3:7" x14ac:dyDescent="0.2">
      <c r="C24" s="45"/>
      <c r="D24" s="46"/>
      <c r="E24" s="42" t="s">
        <v>34</v>
      </c>
      <c r="F24" s="43"/>
      <c r="G24" s="44">
        <v>96331</v>
      </c>
    </row>
    <row r="25" spans="3:7" ht="15" x14ac:dyDescent="0.25">
      <c r="C25" s="47"/>
      <c r="D25" s="48"/>
      <c r="E25" s="36"/>
      <c r="F25" s="38"/>
      <c r="G25" s="49"/>
    </row>
    <row r="26" spans="3:7" ht="15" x14ac:dyDescent="0.25">
      <c r="C26" s="37"/>
      <c r="D26" s="37"/>
      <c r="E26" s="37"/>
      <c r="F26" s="37"/>
      <c r="G26" s="37"/>
    </row>
    <row r="27" spans="3:7" x14ac:dyDescent="0.2">
      <c r="C27" s="40" t="s">
        <v>33</v>
      </c>
      <c r="D27" s="41"/>
      <c r="E27" s="42" t="s">
        <v>24</v>
      </c>
      <c r="F27" s="43"/>
      <c r="G27" s="44">
        <v>88958</v>
      </c>
    </row>
    <row r="28" spans="3:7" x14ac:dyDescent="0.2">
      <c r="C28" s="45"/>
      <c r="D28" s="46"/>
      <c r="E28" s="42" t="s">
        <v>23</v>
      </c>
      <c r="F28" s="43"/>
      <c r="G28" s="44">
        <v>88510</v>
      </c>
    </row>
    <row r="29" spans="3:7" x14ac:dyDescent="0.2">
      <c r="C29" s="45"/>
      <c r="D29" s="46"/>
      <c r="E29" s="42" t="s">
        <v>31</v>
      </c>
      <c r="F29" s="43"/>
      <c r="G29" s="44">
        <v>99689</v>
      </c>
    </row>
    <row r="30" spans="3:7" ht="15" x14ac:dyDescent="0.25">
      <c r="C30" s="47"/>
      <c r="D30" s="48"/>
      <c r="E30" s="36"/>
      <c r="F30" s="38"/>
      <c r="G30" s="50"/>
    </row>
    <row r="31" spans="3:7" ht="15" x14ac:dyDescent="0.25">
      <c r="C31" s="37"/>
      <c r="D31" s="37"/>
      <c r="E31" s="37"/>
      <c r="F31" s="37"/>
      <c r="G31" s="37"/>
    </row>
    <row r="32" spans="3:7" x14ac:dyDescent="0.2">
      <c r="C32" s="40" t="s">
        <v>32</v>
      </c>
      <c r="D32" s="41"/>
      <c r="E32" s="42" t="s">
        <v>24</v>
      </c>
      <c r="F32" s="43"/>
      <c r="G32" s="44">
        <v>104826</v>
      </c>
    </row>
    <row r="33" spans="3:7" x14ac:dyDescent="0.2">
      <c r="C33" s="45"/>
      <c r="D33" s="46"/>
      <c r="E33" s="42" t="s">
        <v>23</v>
      </c>
      <c r="F33" s="43"/>
      <c r="G33" s="44">
        <v>104377</v>
      </c>
    </row>
    <row r="34" spans="3:7" x14ac:dyDescent="0.2">
      <c r="C34" s="45"/>
      <c r="D34" s="46"/>
      <c r="E34" s="42" t="s">
        <v>31</v>
      </c>
      <c r="F34" s="43"/>
      <c r="G34" s="44">
        <v>119439</v>
      </c>
    </row>
    <row r="35" spans="3:7" ht="15" x14ac:dyDescent="0.25">
      <c r="C35" s="47"/>
      <c r="D35" s="48"/>
      <c r="E35" s="36"/>
      <c r="F35" s="38"/>
      <c r="G35" s="49"/>
    </row>
    <row r="36" spans="3:7" ht="15" x14ac:dyDescent="0.2">
      <c r="C36" s="51"/>
      <c r="D36" s="51"/>
      <c r="E36" s="51"/>
      <c r="F36" s="51"/>
      <c r="G36" s="51"/>
    </row>
    <row r="37" spans="3:7" x14ac:dyDescent="0.2">
      <c r="C37" s="40" t="s">
        <v>30</v>
      </c>
      <c r="D37" s="41"/>
      <c r="E37" s="42" t="s">
        <v>29</v>
      </c>
      <c r="F37" s="43"/>
      <c r="G37" s="44">
        <v>117083</v>
      </c>
    </row>
    <row r="38" spans="3:7" x14ac:dyDescent="0.2">
      <c r="C38" s="45"/>
      <c r="D38" s="46"/>
      <c r="E38" s="42" t="s">
        <v>28</v>
      </c>
      <c r="F38" s="43"/>
      <c r="G38" s="44">
        <v>116635</v>
      </c>
    </row>
    <row r="39" spans="3:7" x14ac:dyDescent="0.2">
      <c r="C39" s="45"/>
      <c r="D39" s="46"/>
      <c r="E39" s="42" t="s">
        <v>27</v>
      </c>
      <c r="F39" s="43"/>
      <c r="G39" s="44">
        <v>128947</v>
      </c>
    </row>
    <row r="40" spans="3:7" ht="15" x14ac:dyDescent="0.25">
      <c r="C40" s="47"/>
      <c r="D40" s="48"/>
      <c r="E40" s="36"/>
      <c r="F40" s="38"/>
      <c r="G40" s="49"/>
    </row>
    <row r="41" spans="3:7" ht="15" x14ac:dyDescent="0.25">
      <c r="C41" s="37"/>
      <c r="D41" s="37"/>
      <c r="E41" s="37"/>
      <c r="F41" s="37"/>
      <c r="G41" s="37"/>
    </row>
    <row r="42" spans="3:7" x14ac:dyDescent="0.2">
      <c r="C42" s="40" t="s">
        <v>26</v>
      </c>
      <c r="D42" s="41"/>
      <c r="E42" s="42" t="s">
        <v>24</v>
      </c>
      <c r="F42" s="43"/>
      <c r="G42" s="52">
        <v>120693</v>
      </c>
    </row>
    <row r="43" spans="3:7" x14ac:dyDescent="0.2">
      <c r="C43" s="45"/>
      <c r="D43" s="46"/>
      <c r="E43" s="42" t="s">
        <v>23</v>
      </c>
      <c r="F43" s="43"/>
      <c r="G43" s="52">
        <v>120245</v>
      </c>
    </row>
    <row r="44" spans="3:7" x14ac:dyDescent="0.2">
      <c r="C44" s="45"/>
      <c r="D44" s="46"/>
      <c r="E44" s="42" t="s">
        <v>17</v>
      </c>
      <c r="F44" s="43"/>
      <c r="G44" s="52">
        <v>125744</v>
      </c>
    </row>
    <row r="45" spans="3:7" x14ac:dyDescent="0.2">
      <c r="C45" s="45"/>
      <c r="D45" s="46"/>
      <c r="E45" s="42" t="s">
        <v>16</v>
      </c>
      <c r="F45" s="43"/>
      <c r="G45" s="52">
        <v>125295</v>
      </c>
    </row>
    <row r="46" spans="3:7" x14ac:dyDescent="0.2">
      <c r="C46" s="47"/>
      <c r="D46" s="48"/>
      <c r="E46" s="42" t="s">
        <v>15</v>
      </c>
      <c r="F46" s="43"/>
      <c r="G46" s="52">
        <v>138525</v>
      </c>
    </row>
    <row r="47" spans="3:7" ht="15" x14ac:dyDescent="0.25">
      <c r="C47" s="37"/>
      <c r="D47" s="37"/>
      <c r="E47" s="37"/>
      <c r="F47" s="37"/>
      <c r="G47" s="37"/>
    </row>
    <row r="48" spans="3:7" x14ac:dyDescent="0.2">
      <c r="C48" s="40" t="s">
        <v>25</v>
      </c>
      <c r="D48" s="41"/>
      <c r="E48" s="42" t="s">
        <v>24</v>
      </c>
      <c r="F48" s="43"/>
      <c r="G48" s="44">
        <v>136561</v>
      </c>
    </row>
    <row r="49" spans="3:7" x14ac:dyDescent="0.2">
      <c r="C49" s="45"/>
      <c r="D49" s="46"/>
      <c r="E49" s="42" t="s">
        <v>23</v>
      </c>
      <c r="F49" s="43"/>
      <c r="G49" s="44">
        <v>136113</v>
      </c>
    </row>
    <row r="50" spans="3:7" x14ac:dyDescent="0.2">
      <c r="C50" s="45"/>
      <c r="D50" s="46"/>
      <c r="E50" s="42" t="s">
        <v>22</v>
      </c>
      <c r="F50" s="43"/>
      <c r="G50" s="44">
        <v>146662</v>
      </c>
    </row>
    <row r="51" spans="3:7" x14ac:dyDescent="0.2">
      <c r="C51" s="45"/>
      <c r="D51" s="46"/>
      <c r="E51" s="42" t="s">
        <v>21</v>
      </c>
      <c r="F51" s="43"/>
      <c r="G51" s="44">
        <v>146214</v>
      </c>
    </row>
    <row r="52" spans="3:7" x14ac:dyDescent="0.2">
      <c r="C52" s="45"/>
      <c r="D52" s="46"/>
      <c r="E52" s="42" t="s">
        <v>20</v>
      </c>
      <c r="F52" s="43"/>
      <c r="G52" s="44">
        <v>157618</v>
      </c>
    </row>
    <row r="53" spans="3:7" x14ac:dyDescent="0.2">
      <c r="C53" s="47"/>
      <c r="D53" s="48"/>
      <c r="E53" s="42" t="s">
        <v>19</v>
      </c>
      <c r="F53" s="43"/>
      <c r="G53" s="44">
        <v>171263</v>
      </c>
    </row>
    <row r="54" spans="3:7" ht="15" x14ac:dyDescent="0.25">
      <c r="C54" s="36"/>
      <c r="D54" s="37"/>
      <c r="E54" s="37"/>
      <c r="F54" s="37"/>
      <c r="G54" s="38"/>
    </row>
    <row r="55" spans="3:7" x14ac:dyDescent="0.2">
      <c r="C55" s="40" t="s">
        <v>18</v>
      </c>
      <c r="D55" s="41"/>
      <c r="E55" s="42" t="s">
        <v>17</v>
      </c>
      <c r="F55" s="43"/>
      <c r="G55" s="44">
        <v>144078</v>
      </c>
    </row>
    <row r="56" spans="3:7" x14ac:dyDescent="0.2">
      <c r="C56" s="45"/>
      <c r="D56" s="46"/>
      <c r="E56" s="42" t="s">
        <v>16</v>
      </c>
      <c r="F56" s="43"/>
      <c r="G56" s="44">
        <v>143619</v>
      </c>
    </row>
    <row r="57" spans="3:7" x14ac:dyDescent="0.2">
      <c r="C57" s="45"/>
      <c r="D57" s="46"/>
      <c r="E57" s="42" t="s">
        <v>15</v>
      </c>
      <c r="F57" s="43"/>
      <c r="G57" s="44">
        <v>160586</v>
      </c>
    </row>
    <row r="58" spans="3:7" ht="15" x14ac:dyDescent="0.25">
      <c r="C58" s="47"/>
      <c r="D58" s="48"/>
      <c r="E58" s="36"/>
      <c r="F58" s="38"/>
      <c r="G58" s="49"/>
    </row>
    <row r="61" spans="3:7" ht="12.75" x14ac:dyDescent="0.2">
      <c r="C61" s="6" t="s">
        <v>14</v>
      </c>
    </row>
    <row r="62" spans="3:7" x14ac:dyDescent="0.2">
      <c r="C62" s="53" t="s">
        <v>13</v>
      </c>
      <c r="D62" s="54"/>
      <c r="E62" s="54"/>
      <c r="F62" s="54" t="s">
        <v>12</v>
      </c>
      <c r="G62" s="53" t="s">
        <v>11</v>
      </c>
    </row>
    <row r="63" spans="3:7" x14ac:dyDescent="0.2">
      <c r="C63" s="55" t="s">
        <v>10</v>
      </c>
      <c r="D63" s="5"/>
      <c r="E63" s="4"/>
      <c r="F63" s="56" t="s">
        <v>6</v>
      </c>
      <c r="G63" s="57">
        <v>84200</v>
      </c>
    </row>
    <row r="64" spans="3:7" x14ac:dyDescent="0.2">
      <c r="C64" s="55" t="s">
        <v>9</v>
      </c>
      <c r="D64" s="5"/>
      <c r="E64" s="4"/>
      <c r="F64" s="56" t="s">
        <v>6</v>
      </c>
      <c r="G64" s="57">
        <v>93500</v>
      </c>
    </row>
    <row r="65" spans="3:7" x14ac:dyDescent="0.2">
      <c r="C65" s="55" t="s">
        <v>8</v>
      </c>
      <c r="D65" s="5"/>
      <c r="E65" s="4"/>
      <c r="F65" s="56" t="s">
        <v>6</v>
      </c>
      <c r="G65" s="57">
        <v>81200</v>
      </c>
    </row>
    <row r="66" spans="3:7" x14ac:dyDescent="0.2">
      <c r="C66" s="55" t="s">
        <v>7</v>
      </c>
      <c r="D66" s="5"/>
      <c r="E66" s="4"/>
      <c r="F66" s="56" t="s">
        <v>6</v>
      </c>
      <c r="G66" s="57">
        <v>90500</v>
      </c>
    </row>
    <row r="67" spans="3:7" x14ac:dyDescent="0.2">
      <c r="C67" s="55" t="s">
        <v>5</v>
      </c>
      <c r="D67" s="5"/>
      <c r="E67" s="4"/>
      <c r="F67" s="56" t="s">
        <v>3</v>
      </c>
      <c r="G67" s="57">
        <v>99900</v>
      </c>
    </row>
    <row r="68" spans="3:7" x14ac:dyDescent="0.2">
      <c r="C68" s="55" t="s">
        <v>4</v>
      </c>
      <c r="D68" s="5"/>
      <c r="E68" s="4"/>
      <c r="F68" s="56" t="s">
        <v>3</v>
      </c>
      <c r="G68" s="57">
        <v>110500</v>
      </c>
    </row>
    <row r="69" spans="3:7" x14ac:dyDescent="0.2">
      <c r="C69" s="58" t="s">
        <v>2</v>
      </c>
      <c r="D69" s="5"/>
      <c r="E69" s="4"/>
      <c r="F69" s="59"/>
      <c r="G69" s="60"/>
    </row>
    <row r="70" spans="3:7" x14ac:dyDescent="0.2">
      <c r="C70" s="61" t="s">
        <v>1</v>
      </c>
      <c r="D70" s="5"/>
      <c r="E70" s="4"/>
      <c r="F70" s="62"/>
      <c r="G70" s="57">
        <v>2000</v>
      </c>
    </row>
    <row r="71" spans="3:7" x14ac:dyDescent="0.2">
      <c r="C71" s="61" t="s">
        <v>0</v>
      </c>
      <c r="D71" s="5"/>
      <c r="E71" s="4"/>
      <c r="F71" s="63"/>
      <c r="G71" s="57">
        <v>3900</v>
      </c>
    </row>
    <row r="72" spans="3:7" ht="12" x14ac:dyDescent="0.2">
      <c r="G72" s="64" t="s">
        <v>86</v>
      </c>
    </row>
  </sheetData>
  <mergeCells count="59">
    <mergeCell ref="C47:G47"/>
    <mergeCell ref="C48:D53"/>
    <mergeCell ref="E48:F48"/>
    <mergeCell ref="E49:F49"/>
    <mergeCell ref="E50:F50"/>
    <mergeCell ref="E51:F51"/>
    <mergeCell ref="E52:F52"/>
    <mergeCell ref="E53:F53"/>
    <mergeCell ref="E37:F37"/>
    <mergeCell ref="E38:F38"/>
    <mergeCell ref="E39:F39"/>
    <mergeCell ref="E40:F40"/>
    <mergeCell ref="C41:G41"/>
    <mergeCell ref="C17:G17"/>
    <mergeCell ref="C18:G18"/>
    <mergeCell ref="C19:G19"/>
    <mergeCell ref="C21:F21"/>
    <mergeCell ref="C22:D25"/>
    <mergeCell ref="E22:F22"/>
    <mergeCell ref="E23:F23"/>
    <mergeCell ref="E24:F24"/>
    <mergeCell ref="E25:F25"/>
    <mergeCell ref="C5:D5"/>
    <mergeCell ref="C6:G6"/>
    <mergeCell ref="C8:D8"/>
    <mergeCell ref="C9:D9"/>
    <mergeCell ref="C10:D10"/>
    <mergeCell ref="C11:D11"/>
    <mergeCell ref="C13:D13"/>
    <mergeCell ref="C14:D14"/>
    <mergeCell ref="C15:D15"/>
    <mergeCell ref="C20:D20"/>
    <mergeCell ref="C26:G26"/>
    <mergeCell ref="C27:D30"/>
    <mergeCell ref="E27:F27"/>
    <mergeCell ref="E28:F28"/>
    <mergeCell ref="E29:F29"/>
    <mergeCell ref="C54:G54"/>
    <mergeCell ref="C55:D58"/>
    <mergeCell ref="E55:F55"/>
    <mergeCell ref="E56:F56"/>
    <mergeCell ref="E57:F57"/>
    <mergeCell ref="E58:F58"/>
    <mergeCell ref="C42:D46"/>
    <mergeCell ref="E42:F42"/>
    <mergeCell ref="E43:F43"/>
    <mergeCell ref="E44:F44"/>
    <mergeCell ref="E45:F45"/>
    <mergeCell ref="E46:F46"/>
    <mergeCell ref="E30:F30"/>
    <mergeCell ref="C31:G31"/>
    <mergeCell ref="C32:D35"/>
    <mergeCell ref="E32:F32"/>
    <mergeCell ref="E33:F33"/>
    <mergeCell ref="E34:F34"/>
    <mergeCell ref="E35:F35"/>
    <mergeCell ref="C36:G36"/>
    <mergeCell ref="C37:D40"/>
    <mergeCell ref="C12:D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1782A-A79B-487A-B2EC-B216361634F8}">
  <dimension ref="A1:Q130"/>
  <sheetViews>
    <sheetView showGridLines="0" zoomScale="115" zoomScaleNormal="115" zoomScalePageLayoutView="125" workbookViewId="0">
      <selection activeCell="H11" sqref="H11"/>
    </sheetView>
  </sheetViews>
  <sheetFormatPr defaultColWidth="9.140625" defaultRowHeight="11.25" x14ac:dyDescent="0.2"/>
  <cols>
    <col min="1" max="1" width="10.42578125" style="8" customWidth="1"/>
    <col min="2" max="2" width="8.28515625" style="8" customWidth="1"/>
    <col min="3" max="3" width="11.140625" style="8" customWidth="1"/>
    <col min="4" max="4" width="10.5703125" style="8" customWidth="1"/>
    <col min="5" max="5" width="12.7109375" style="8" customWidth="1"/>
    <col min="6" max="6" width="10.140625" style="8" customWidth="1"/>
    <col min="7" max="7" width="11.140625" style="8" customWidth="1"/>
    <col min="8" max="8" width="9.140625" style="8"/>
    <col min="9" max="9" width="3.42578125" style="8" customWidth="1"/>
    <col min="10" max="10" width="12.42578125" style="8" bestFit="1" customWidth="1"/>
    <col min="11" max="11" width="9.42578125" style="9" bestFit="1" customWidth="1"/>
    <col min="12" max="12" width="12.7109375" style="8" customWidth="1"/>
    <col min="13" max="13" width="9.42578125" style="8" bestFit="1" customWidth="1"/>
    <col min="14" max="14" width="13" style="8" customWidth="1"/>
    <col min="15" max="15" width="11.42578125" style="8" customWidth="1"/>
    <col min="16" max="16" width="11.28515625" style="8" customWidth="1"/>
    <col min="17" max="16384" width="9.140625" style="8"/>
  </cols>
  <sheetData>
    <row r="1" spans="1:17" ht="72.75" customHeight="1" x14ac:dyDescent="0.2"/>
    <row r="3" spans="1:17" ht="12.75" x14ac:dyDescent="0.2">
      <c r="A3" s="65"/>
      <c r="B3" s="65"/>
      <c r="C3" s="65"/>
      <c r="D3" s="65"/>
      <c r="E3" s="66"/>
      <c r="F3" s="66"/>
    </row>
    <row r="4" spans="1:17" ht="14.25" customHeight="1" x14ac:dyDescent="0.2"/>
    <row r="5" spans="1:17" ht="25.15" customHeight="1" x14ac:dyDescent="0.2">
      <c r="A5" s="67" t="s">
        <v>67</v>
      </c>
      <c r="B5" s="67"/>
      <c r="C5" s="67"/>
      <c r="D5" s="67"/>
      <c r="E5" s="67"/>
      <c r="F5" s="67"/>
      <c r="G5" s="67"/>
      <c r="H5" s="67"/>
      <c r="J5" s="68" t="s">
        <v>66</v>
      </c>
      <c r="K5" s="67"/>
      <c r="L5" s="67"/>
      <c r="M5" s="67"/>
      <c r="N5" s="67"/>
    </row>
    <row r="6" spans="1:17" x14ac:dyDescent="0.2">
      <c r="A6" s="69" t="s">
        <v>65</v>
      </c>
      <c r="B6" s="69"/>
      <c r="C6" s="69"/>
      <c r="D6" s="69"/>
      <c r="E6" s="69"/>
      <c r="F6" s="69"/>
      <c r="G6" s="69"/>
      <c r="H6" s="69"/>
      <c r="J6" s="70" t="s">
        <v>64</v>
      </c>
      <c r="K6" s="70"/>
      <c r="L6" s="70"/>
      <c r="M6" s="70"/>
      <c r="N6" s="70"/>
    </row>
    <row r="7" spans="1:17" ht="13.15" customHeight="1" x14ac:dyDescent="0.2">
      <c r="A7" s="71" t="s">
        <v>63</v>
      </c>
      <c r="B7" s="71"/>
      <c r="C7" s="71"/>
      <c r="D7" s="71"/>
      <c r="E7" s="71"/>
      <c r="F7" s="71"/>
      <c r="G7" s="71"/>
      <c r="H7" s="71"/>
      <c r="J7" s="72" t="s">
        <v>62</v>
      </c>
      <c r="K7" s="72"/>
      <c r="L7" s="72"/>
      <c r="M7" s="72"/>
      <c r="N7" s="72"/>
    </row>
    <row r="8" spans="1:17" ht="10.15" customHeight="1" x14ac:dyDescent="0.2">
      <c r="A8" s="73"/>
      <c r="B8" s="73"/>
      <c r="C8" s="73"/>
      <c r="D8" s="73"/>
      <c r="E8" s="73"/>
      <c r="F8" s="73"/>
      <c r="G8" s="73"/>
      <c r="H8" s="73"/>
      <c r="J8" s="74"/>
      <c r="K8" s="74"/>
      <c r="L8" s="74"/>
      <c r="M8" s="74"/>
      <c r="N8" s="74"/>
      <c r="O8" s="74"/>
      <c r="P8" s="74"/>
      <c r="Q8" s="74"/>
    </row>
    <row r="9" spans="1:17" ht="10.15" customHeight="1" x14ac:dyDescent="0.2">
      <c r="A9" s="75" t="s">
        <v>87</v>
      </c>
      <c r="B9" s="75"/>
      <c r="C9" s="75" t="s">
        <v>88</v>
      </c>
      <c r="D9" s="75"/>
      <c r="E9" s="75" t="s">
        <v>89</v>
      </c>
      <c r="F9" s="75"/>
      <c r="G9" s="75" t="s">
        <v>90</v>
      </c>
      <c r="H9" s="75"/>
      <c r="I9" s="10"/>
      <c r="J9" s="75" t="s">
        <v>87</v>
      </c>
      <c r="K9" s="75"/>
      <c r="L9" s="75" t="s">
        <v>91</v>
      </c>
      <c r="M9" s="75"/>
      <c r="N9" s="75" t="s">
        <v>92</v>
      </c>
      <c r="O9" s="75"/>
      <c r="P9" s="75" t="s">
        <v>93</v>
      </c>
      <c r="Q9" s="76"/>
    </row>
    <row r="10" spans="1:17" ht="12" thickBot="1" x14ac:dyDescent="0.25">
      <c r="A10" s="75" t="s">
        <v>94</v>
      </c>
      <c r="B10" s="75" t="s">
        <v>95</v>
      </c>
      <c r="C10" s="75" t="s">
        <v>96</v>
      </c>
      <c r="D10" s="75" t="s">
        <v>38</v>
      </c>
      <c r="E10" s="75" t="s">
        <v>96</v>
      </c>
      <c r="F10" s="75" t="s">
        <v>38</v>
      </c>
      <c r="G10" s="75" t="s">
        <v>96</v>
      </c>
      <c r="H10" s="75" t="s">
        <v>38</v>
      </c>
      <c r="I10" s="10"/>
      <c r="J10" s="75" t="s">
        <v>94</v>
      </c>
      <c r="K10" s="75" t="s">
        <v>95</v>
      </c>
      <c r="L10" s="75" t="s">
        <v>96</v>
      </c>
      <c r="M10" s="75" t="s">
        <v>38</v>
      </c>
      <c r="N10" s="75" t="s">
        <v>96</v>
      </c>
      <c r="O10" s="75" t="s">
        <v>38</v>
      </c>
      <c r="P10" s="75" t="s">
        <v>96</v>
      </c>
      <c r="Q10" s="75" t="s">
        <v>38</v>
      </c>
    </row>
    <row r="11" spans="1:17" ht="10.15" customHeight="1" x14ac:dyDescent="0.2">
      <c r="A11" s="77">
        <v>1360</v>
      </c>
      <c r="B11" s="78">
        <v>1360</v>
      </c>
      <c r="C11" s="79">
        <v>2.94</v>
      </c>
      <c r="D11" s="80">
        <v>0</v>
      </c>
      <c r="E11" s="79">
        <v>3.31</v>
      </c>
      <c r="F11" s="81">
        <v>65703.399199280102</v>
      </c>
      <c r="G11" s="82">
        <v>3.69</v>
      </c>
      <c r="H11" s="81">
        <v>70330.168144437179</v>
      </c>
      <c r="I11" s="10"/>
      <c r="J11" s="83">
        <v>1400</v>
      </c>
      <c r="K11" s="84">
        <v>1400</v>
      </c>
      <c r="L11" s="85">
        <v>2.94</v>
      </c>
      <c r="M11" s="86">
        <v>70859.851419165134</v>
      </c>
      <c r="N11" s="87">
        <v>3.31</v>
      </c>
      <c r="O11" s="88">
        <v>75709.396067785754</v>
      </c>
      <c r="P11" s="87">
        <v>3.69</v>
      </c>
      <c r="Q11" s="88">
        <v>81442.2</v>
      </c>
    </row>
    <row r="12" spans="1:17" ht="13.9" customHeight="1" x14ac:dyDescent="0.2">
      <c r="A12" s="83"/>
      <c r="B12" s="89">
        <v>1660</v>
      </c>
      <c r="C12" s="90">
        <v>3.67</v>
      </c>
      <c r="D12" s="91">
        <v>68010.7030779661</v>
      </c>
      <c r="E12" s="90">
        <v>4.1399999999999997</v>
      </c>
      <c r="F12" s="92">
        <v>72530.606796263775</v>
      </c>
      <c r="G12" s="93">
        <v>4.6100000000000003</v>
      </c>
      <c r="H12" s="92">
        <v>77628.026596244861</v>
      </c>
      <c r="I12" s="10"/>
      <c r="J12" s="94"/>
      <c r="K12" s="95">
        <v>1700</v>
      </c>
      <c r="L12" s="96">
        <v>3.67</v>
      </c>
      <c r="M12" s="97">
        <v>78534.373533001635</v>
      </c>
      <c r="N12" s="98">
        <v>4.1399999999999997</v>
      </c>
      <c r="O12" s="99">
        <v>83925.37219578863</v>
      </c>
      <c r="P12" s="98">
        <v>4.6100000000000003</v>
      </c>
      <c r="Q12" s="99">
        <v>90176.1</v>
      </c>
    </row>
    <row r="13" spans="1:17" ht="13.9" customHeight="1" x14ac:dyDescent="0.2">
      <c r="A13" s="83"/>
      <c r="B13" s="89">
        <v>1960</v>
      </c>
      <c r="C13" s="90">
        <v>4.41</v>
      </c>
      <c r="D13" s="100">
        <v>0</v>
      </c>
      <c r="E13" s="90">
        <v>4.97</v>
      </c>
      <c r="F13" s="92">
        <v>79358.325293689617</v>
      </c>
      <c r="G13" s="93">
        <v>5.53</v>
      </c>
      <c r="H13" s="92">
        <v>84925.885048052573</v>
      </c>
      <c r="I13" s="10"/>
      <c r="J13" s="94"/>
      <c r="K13" s="95">
        <v>2000</v>
      </c>
      <c r="L13" s="96">
        <v>4.41</v>
      </c>
      <c r="M13" s="97">
        <v>86220.666386276527</v>
      </c>
      <c r="N13" s="98">
        <v>4.97</v>
      </c>
      <c r="O13" s="99">
        <v>92129.577584353086</v>
      </c>
      <c r="P13" s="98">
        <v>5.53</v>
      </c>
      <c r="Q13" s="99">
        <v>95966.85</v>
      </c>
    </row>
    <row r="14" spans="1:17" ht="13.9" customHeight="1" x14ac:dyDescent="0.2">
      <c r="A14" s="83"/>
      <c r="B14" s="89">
        <v>2260</v>
      </c>
      <c r="C14" s="90">
        <v>5.14</v>
      </c>
      <c r="D14" s="101">
        <v>80712.047862457635</v>
      </c>
      <c r="E14" s="90">
        <v>5.8</v>
      </c>
      <c r="F14" s="92">
        <v>86186.254560658475</v>
      </c>
      <c r="G14" s="93">
        <v>6.45</v>
      </c>
      <c r="H14" s="92">
        <v>92235.514239298689</v>
      </c>
      <c r="I14" s="10"/>
      <c r="J14" s="94"/>
      <c r="K14" s="95">
        <v>2300</v>
      </c>
      <c r="L14" s="96">
        <v>5.14</v>
      </c>
      <c r="M14" s="97">
        <v>93895.188500112999</v>
      </c>
      <c r="N14" s="98">
        <v>5.8</v>
      </c>
      <c r="O14" s="99">
        <v>100333.78297291756</v>
      </c>
      <c r="P14" s="98">
        <v>6.45</v>
      </c>
      <c r="Q14" s="99">
        <v>103559.40000000001</v>
      </c>
    </row>
    <row r="15" spans="1:17" ht="13.9" customHeight="1" x14ac:dyDescent="0.2">
      <c r="A15" s="83"/>
      <c r="B15" s="89">
        <v>2560</v>
      </c>
      <c r="C15" s="90">
        <v>5.88</v>
      </c>
      <c r="D15" s="101">
        <v>87079.930365279681</v>
      </c>
      <c r="E15" s="90">
        <v>6.62</v>
      </c>
      <c r="F15" s="92">
        <v>93024.153781671484</v>
      </c>
      <c r="G15" s="93">
        <v>7.37</v>
      </c>
      <c r="H15" s="92">
        <v>99533.372691106415</v>
      </c>
      <c r="I15" s="10"/>
      <c r="J15" s="94"/>
      <c r="K15" s="95">
        <v>2600</v>
      </c>
      <c r="L15" s="96">
        <v>5.88</v>
      </c>
      <c r="M15" s="97">
        <v>98497.547620527228</v>
      </c>
      <c r="N15" s="98">
        <v>6.62</v>
      </c>
      <c r="O15" s="99">
        <v>104865.5176567014</v>
      </c>
      <c r="P15" s="98">
        <v>7.37</v>
      </c>
      <c r="Q15" s="99">
        <v>111150.90000000001</v>
      </c>
    </row>
    <row r="16" spans="1:17" ht="13.9" customHeight="1" x14ac:dyDescent="0.2">
      <c r="A16" s="83"/>
      <c r="B16" s="89">
        <v>2860</v>
      </c>
      <c r="C16" s="90">
        <v>6.61</v>
      </c>
      <c r="D16" s="101">
        <v>93424.358922577027</v>
      </c>
      <c r="E16" s="90">
        <v>7.45</v>
      </c>
      <c r="F16" s="92">
        <v>99839.411916504789</v>
      </c>
      <c r="G16" s="93">
        <v>8.2899999999999991</v>
      </c>
      <c r="H16" s="92">
        <v>106831.23114291408</v>
      </c>
      <c r="I16" s="10"/>
      <c r="J16" s="94"/>
      <c r="K16" s="95">
        <v>2900</v>
      </c>
      <c r="L16" s="96">
        <v>6.61</v>
      </c>
      <c r="M16" s="97">
        <v>109267.77420666281</v>
      </c>
      <c r="N16" s="98">
        <v>7.45</v>
      </c>
      <c r="O16" s="99">
        <v>116753.96448948489</v>
      </c>
      <c r="P16" s="98">
        <v>8.2899999999999991</v>
      </c>
      <c r="Q16" s="99">
        <v>125111.70000000001</v>
      </c>
    </row>
    <row r="17" spans="1:17" ht="13.9" customHeight="1" x14ac:dyDescent="0.2">
      <c r="A17" s="83"/>
      <c r="B17" s="89">
        <v>3160</v>
      </c>
      <c r="C17" s="90">
        <v>7.34</v>
      </c>
      <c r="D17" s="101">
        <v>99768.787479874401</v>
      </c>
      <c r="E17" s="90">
        <v>8.2799999999999994</v>
      </c>
      <c r="F17" s="92">
        <v>106666.4407907765</v>
      </c>
      <c r="G17" s="93">
        <v>9.2200000000000006</v>
      </c>
      <c r="H17" s="92">
        <v>114129.08959472184</v>
      </c>
      <c r="I17" s="10"/>
      <c r="J17" s="94"/>
      <c r="K17" s="95">
        <v>3200</v>
      </c>
      <c r="L17" s="96">
        <v>7.34</v>
      </c>
      <c r="M17" s="97">
        <v>116942.29632049928</v>
      </c>
      <c r="N17" s="98">
        <v>8.2799999999999994</v>
      </c>
      <c r="O17" s="99">
        <v>124958.16987804938</v>
      </c>
      <c r="P17" s="98">
        <v>9.2200000000000006</v>
      </c>
      <c r="Q17" s="99">
        <v>133845.6</v>
      </c>
    </row>
    <row r="18" spans="1:17" ht="13.9" customHeight="1" x14ac:dyDescent="0.2">
      <c r="A18" s="83"/>
      <c r="B18" s="89">
        <v>3460</v>
      </c>
      <c r="C18" s="90">
        <v>8.08</v>
      </c>
      <c r="D18" s="101">
        <v>106136.75751604853</v>
      </c>
      <c r="E18" s="90">
        <v>9.11</v>
      </c>
      <c r="F18" s="92">
        <v>113493.46966504825</v>
      </c>
      <c r="G18" s="93">
        <v>10.14</v>
      </c>
      <c r="H18" s="92">
        <v>121438.71878596793</v>
      </c>
      <c r="I18" s="10"/>
      <c r="J18" s="94"/>
      <c r="K18" s="95">
        <v>3500</v>
      </c>
      <c r="L18" s="96">
        <v>8.08</v>
      </c>
      <c r="M18" s="97">
        <v>124628.58917377419</v>
      </c>
      <c r="N18" s="98">
        <v>9.11</v>
      </c>
      <c r="O18" s="99">
        <v>133174.14600605224</v>
      </c>
      <c r="P18" s="98">
        <v>10.14</v>
      </c>
      <c r="Q18" s="99">
        <v>142591.05000000002</v>
      </c>
    </row>
    <row r="19" spans="1:17" ht="13.9" customHeight="1" x14ac:dyDescent="0.2">
      <c r="A19" s="83"/>
      <c r="B19" s="89">
        <v>3760</v>
      </c>
      <c r="C19" s="90">
        <v>8.81</v>
      </c>
      <c r="D19" s="101">
        <v>112481.18607334587</v>
      </c>
      <c r="E19" s="90">
        <v>9.94</v>
      </c>
      <c r="F19" s="92">
        <v>120320.49853931999</v>
      </c>
      <c r="G19" s="93">
        <v>11.06</v>
      </c>
      <c r="H19" s="92">
        <v>128724.80649833725</v>
      </c>
      <c r="I19" s="10"/>
      <c r="J19" s="94"/>
      <c r="K19" s="95">
        <v>3800</v>
      </c>
      <c r="L19" s="96">
        <v>8.81</v>
      </c>
      <c r="M19" s="97">
        <v>132314.88202704908</v>
      </c>
      <c r="N19" s="98">
        <v>9.94</v>
      </c>
      <c r="O19" s="99">
        <v>141378.35139461674</v>
      </c>
      <c r="P19" s="98">
        <v>11.06</v>
      </c>
      <c r="Q19" s="99">
        <v>151324.95000000001</v>
      </c>
    </row>
    <row r="20" spans="1:17" ht="13.9" customHeight="1" x14ac:dyDescent="0.2">
      <c r="A20" s="83"/>
      <c r="B20" s="89">
        <v>4060</v>
      </c>
      <c r="C20" s="90">
        <v>9.5500000000000007</v>
      </c>
      <c r="D20" s="101">
        <v>118849.15610952003</v>
      </c>
      <c r="E20" s="90">
        <v>10.76</v>
      </c>
      <c r="F20" s="92">
        <v>127147.5274135917</v>
      </c>
      <c r="G20" s="93">
        <v>11.98</v>
      </c>
      <c r="H20" s="92">
        <v>136022.66495014491</v>
      </c>
      <c r="I20" s="10"/>
      <c r="J20" s="94"/>
      <c r="K20" s="95">
        <v>4100</v>
      </c>
      <c r="L20" s="96">
        <v>9.5500000000000007</v>
      </c>
      <c r="M20" s="97">
        <v>139989.40414088557</v>
      </c>
      <c r="N20" s="98">
        <v>10.76</v>
      </c>
      <c r="O20" s="99">
        <v>149582.55678318115</v>
      </c>
      <c r="P20" s="98">
        <v>11.98</v>
      </c>
      <c r="Q20" s="99">
        <v>160046.25</v>
      </c>
    </row>
    <row r="21" spans="1:17" ht="13.9" customHeight="1" x14ac:dyDescent="0.2">
      <c r="A21" s="83"/>
      <c r="B21" s="89">
        <v>4360</v>
      </c>
      <c r="C21" s="90">
        <v>10.28</v>
      </c>
      <c r="D21" s="101">
        <v>125193.58466681736</v>
      </c>
      <c r="E21" s="90">
        <v>11.59</v>
      </c>
      <c r="F21" s="92">
        <v>133974.55628786341</v>
      </c>
      <c r="G21" s="93">
        <v>12.9</v>
      </c>
      <c r="H21" s="92">
        <v>143320.52340195264</v>
      </c>
      <c r="I21" s="10"/>
      <c r="J21" s="94"/>
      <c r="K21" s="95">
        <v>4400</v>
      </c>
      <c r="L21" s="96">
        <v>10.28</v>
      </c>
      <c r="M21" s="97">
        <v>147675.69699416045</v>
      </c>
      <c r="N21" s="98">
        <v>11.59</v>
      </c>
      <c r="O21" s="99">
        <v>157798.53291118401</v>
      </c>
      <c r="P21" s="98">
        <v>12.9</v>
      </c>
      <c r="Q21" s="99">
        <v>168780.15</v>
      </c>
    </row>
    <row r="22" spans="1:17" ht="13.9" customHeight="1" x14ac:dyDescent="0.2">
      <c r="A22" s="83"/>
      <c r="B22" s="89">
        <v>4660</v>
      </c>
      <c r="C22" s="90">
        <v>11.02</v>
      </c>
      <c r="D22" s="101">
        <v>131561.55470299153</v>
      </c>
      <c r="E22" s="90">
        <v>12.42</v>
      </c>
      <c r="F22" s="92">
        <v>140872.20959876556</v>
      </c>
      <c r="G22" s="93">
        <v>13.82</v>
      </c>
      <c r="H22" s="92">
        <v>150618.38185376034</v>
      </c>
      <c r="I22" s="10"/>
      <c r="J22" s="94"/>
      <c r="K22" s="95">
        <v>4700</v>
      </c>
      <c r="L22" s="96">
        <v>11.02</v>
      </c>
      <c r="M22" s="97">
        <v>155361.98984743532</v>
      </c>
      <c r="N22" s="98">
        <v>12.42</v>
      </c>
      <c r="O22" s="99">
        <v>166002.7382997486</v>
      </c>
      <c r="P22" s="98">
        <v>13.82</v>
      </c>
      <c r="Q22" s="99">
        <v>177526.65</v>
      </c>
    </row>
    <row r="23" spans="1:17" ht="13.9" customHeight="1" x14ac:dyDescent="0.2">
      <c r="A23" s="83"/>
      <c r="B23" s="89">
        <v>4960</v>
      </c>
      <c r="C23" s="90">
        <v>11.75</v>
      </c>
      <c r="D23" s="101">
        <v>137905.98326028883</v>
      </c>
      <c r="E23" s="90">
        <v>13.25</v>
      </c>
      <c r="F23" s="92">
        <v>147628.61403640689</v>
      </c>
      <c r="G23" s="93">
        <v>14.75</v>
      </c>
      <c r="H23" s="92">
        <v>157928.01104500642</v>
      </c>
      <c r="I23" s="10"/>
      <c r="J23" s="94"/>
      <c r="K23" s="95">
        <v>5000</v>
      </c>
      <c r="L23" s="96">
        <v>11.75</v>
      </c>
      <c r="M23" s="97">
        <v>163036.51196127184</v>
      </c>
      <c r="N23" s="98">
        <v>13.25</v>
      </c>
      <c r="O23" s="99">
        <v>174206.94368831301</v>
      </c>
      <c r="P23" s="98">
        <v>14.75</v>
      </c>
      <c r="Q23" s="99">
        <v>186260.55000000002</v>
      </c>
    </row>
    <row r="24" spans="1:17" ht="13.9" customHeight="1" x14ac:dyDescent="0.2">
      <c r="A24" s="83"/>
      <c r="B24" s="89">
        <v>5260</v>
      </c>
      <c r="C24" s="90">
        <v>12.48</v>
      </c>
      <c r="D24" s="101">
        <v>144262.18255702464</v>
      </c>
      <c r="E24" s="90">
        <v>14.08</v>
      </c>
      <c r="F24" s="92">
        <v>154455.64291067858</v>
      </c>
      <c r="G24" s="93">
        <v>15.67</v>
      </c>
      <c r="H24" s="92">
        <v>165225.86949681421</v>
      </c>
      <c r="I24" s="10"/>
      <c r="J24" s="94"/>
      <c r="K24" s="95">
        <v>5300</v>
      </c>
      <c r="L24" s="96">
        <v>12.48</v>
      </c>
      <c r="M24" s="97">
        <v>170722.80481454675</v>
      </c>
      <c r="N24" s="98">
        <v>14.08</v>
      </c>
      <c r="O24" s="99">
        <v>182422.91981631581</v>
      </c>
      <c r="P24" s="98">
        <v>15.67</v>
      </c>
      <c r="Q24" s="99">
        <v>194994.45</v>
      </c>
    </row>
    <row r="25" spans="1:17" ht="13.9" customHeight="1" thickBot="1" x14ac:dyDescent="0.25">
      <c r="A25" s="102"/>
      <c r="B25" s="103">
        <v>5560</v>
      </c>
      <c r="C25" s="104">
        <v>13.22</v>
      </c>
      <c r="D25" s="105">
        <v>150618.38185376034</v>
      </c>
      <c r="E25" s="104">
        <v>14.9</v>
      </c>
      <c r="F25" s="106">
        <v>161282.6717849503</v>
      </c>
      <c r="G25" s="107">
        <v>16.59</v>
      </c>
      <c r="H25" s="106">
        <v>172523.72794862185</v>
      </c>
      <c r="I25" s="10"/>
      <c r="J25" s="108"/>
      <c r="K25" s="109">
        <v>5600</v>
      </c>
      <c r="L25" s="110">
        <v>13.22</v>
      </c>
      <c r="M25" s="111">
        <v>178409.0976678216</v>
      </c>
      <c r="N25" s="112">
        <v>14.9</v>
      </c>
      <c r="O25" s="113">
        <v>190627.12520488029</v>
      </c>
      <c r="P25" s="112">
        <v>16.59</v>
      </c>
      <c r="Q25" s="113">
        <v>197689.80000000002</v>
      </c>
    </row>
    <row r="26" spans="1:17" ht="10.15" customHeight="1" x14ac:dyDescent="0.2">
      <c r="A26" s="83">
        <v>1660</v>
      </c>
      <c r="B26" s="78">
        <v>1660</v>
      </c>
      <c r="C26" s="79">
        <v>4.59</v>
      </c>
      <c r="D26" s="114">
        <v>74956.068743728189</v>
      </c>
      <c r="E26" s="79">
        <v>5.17</v>
      </c>
      <c r="F26" s="81">
        <v>79946.862265609598</v>
      </c>
      <c r="G26" s="82">
        <v>5.76</v>
      </c>
      <c r="H26" s="81">
        <v>85526.192759410958</v>
      </c>
      <c r="I26" s="10"/>
      <c r="J26" s="83">
        <v>1700</v>
      </c>
      <c r="K26" s="84">
        <v>1700</v>
      </c>
      <c r="L26" s="85">
        <v>4.59</v>
      </c>
      <c r="M26" s="86">
        <v>86985.764449772512</v>
      </c>
      <c r="N26" s="87">
        <v>5.17</v>
      </c>
      <c r="O26" s="88">
        <v>92894.675647849042</v>
      </c>
      <c r="P26" s="87">
        <v>5.76</v>
      </c>
      <c r="Q26" s="88">
        <v>96437.25</v>
      </c>
    </row>
    <row r="27" spans="1:17" x14ac:dyDescent="0.2">
      <c r="A27" s="94"/>
      <c r="B27" s="89">
        <v>1960</v>
      </c>
      <c r="C27" s="90">
        <v>5.51</v>
      </c>
      <c r="D27" s="101">
        <v>81900.805012383906</v>
      </c>
      <c r="E27" s="90">
        <v>6.21</v>
      </c>
      <c r="F27" s="92">
        <v>87433.052548431675</v>
      </c>
      <c r="G27" s="93">
        <v>6.91</v>
      </c>
      <c r="H27" s="92">
        <v>93400.817443700245</v>
      </c>
      <c r="I27" s="10"/>
      <c r="J27" s="94"/>
      <c r="K27" s="95">
        <v>2000</v>
      </c>
      <c r="L27" s="96">
        <v>5.51</v>
      </c>
      <c r="M27" s="97">
        <v>95425.384627104999</v>
      </c>
      <c r="N27" s="98">
        <v>6.21</v>
      </c>
      <c r="O27" s="99">
        <v>98815.357585364007</v>
      </c>
      <c r="P27" s="98">
        <v>6.91</v>
      </c>
      <c r="Q27" s="99">
        <v>104618.85</v>
      </c>
    </row>
    <row r="28" spans="1:17" x14ac:dyDescent="0.2">
      <c r="A28" s="94"/>
      <c r="B28" s="89">
        <v>2260</v>
      </c>
      <c r="C28" s="90">
        <v>6.43</v>
      </c>
      <c r="D28" s="101">
        <v>88821.999802162827</v>
      </c>
      <c r="E28" s="90">
        <v>7.25</v>
      </c>
      <c r="F28" s="92">
        <v>94766.223218554616</v>
      </c>
      <c r="G28" s="93">
        <v>8.06</v>
      </c>
      <c r="H28" s="92">
        <v>101275.44212798955</v>
      </c>
      <c r="I28" s="10"/>
      <c r="J28" s="94"/>
      <c r="K28" s="95">
        <v>2300</v>
      </c>
      <c r="L28" s="96">
        <v>6.43</v>
      </c>
      <c r="M28" s="97">
        <v>100121.90966302638</v>
      </c>
      <c r="N28" s="98">
        <v>7.25</v>
      </c>
      <c r="O28" s="99">
        <v>106489.87969920052</v>
      </c>
      <c r="P28" s="98">
        <v>8.06</v>
      </c>
      <c r="Q28" s="99">
        <v>112775.25</v>
      </c>
    </row>
    <row r="29" spans="1:17" x14ac:dyDescent="0.2">
      <c r="A29" s="94"/>
      <c r="B29" s="89">
        <v>2560</v>
      </c>
      <c r="C29" s="90">
        <v>7.34</v>
      </c>
      <c r="D29" s="101">
        <v>95766.736070818573</v>
      </c>
      <c r="E29" s="90">
        <v>8.2799999999999994</v>
      </c>
      <c r="F29" s="92">
        <v>102181.78906474629</v>
      </c>
      <c r="G29" s="93">
        <v>9.2200000000000006</v>
      </c>
      <c r="H29" s="92">
        <v>105489.36684693654</v>
      </c>
      <c r="I29" s="10"/>
      <c r="J29" s="94"/>
      <c r="K29" s="95">
        <v>2600</v>
      </c>
      <c r="L29" s="96">
        <v>7.34</v>
      </c>
      <c r="M29" s="97">
        <v>107313.83145988848</v>
      </c>
      <c r="N29" s="98">
        <v>8.2799999999999994</v>
      </c>
      <c r="O29" s="99">
        <v>114176.17255247539</v>
      </c>
      <c r="P29" s="98">
        <v>9.2200000000000006</v>
      </c>
      <c r="Q29" s="99">
        <v>120932.70000000001</v>
      </c>
    </row>
    <row r="30" spans="1:17" ht="13.9" customHeight="1" x14ac:dyDescent="0.2">
      <c r="A30" s="94"/>
      <c r="B30" s="89">
        <v>2860</v>
      </c>
      <c r="C30" s="90">
        <v>8.26</v>
      </c>
      <c r="D30" s="101">
        <v>102699.70160003587</v>
      </c>
      <c r="E30" s="90">
        <v>9.31</v>
      </c>
      <c r="F30" s="92">
        <v>109585.58417149958</v>
      </c>
      <c r="G30" s="93">
        <v>10.37</v>
      </c>
      <c r="H30" s="92">
        <v>117048.23297544487</v>
      </c>
      <c r="I30" s="10"/>
      <c r="J30" s="94"/>
      <c r="K30" s="95">
        <v>2900</v>
      </c>
      <c r="L30" s="96">
        <v>8.26</v>
      </c>
      <c r="M30" s="97">
        <v>120756.01589854073</v>
      </c>
      <c r="N30" s="98">
        <v>9.31</v>
      </c>
      <c r="O30" s="99">
        <v>128771.88945609081</v>
      </c>
      <c r="P30" s="98">
        <v>10.37</v>
      </c>
      <c r="Q30" s="99">
        <v>137659.20000000001</v>
      </c>
    </row>
    <row r="31" spans="1:17" x14ac:dyDescent="0.2">
      <c r="A31" s="94"/>
      <c r="B31" s="89">
        <v>3160</v>
      </c>
      <c r="C31" s="90">
        <v>9.18</v>
      </c>
      <c r="D31" s="101">
        <v>109644.43786869159</v>
      </c>
      <c r="E31" s="90">
        <v>10.35</v>
      </c>
      <c r="F31" s="92">
        <v>116989.37927825289</v>
      </c>
      <c r="G31" s="93">
        <v>11.52</v>
      </c>
      <c r="H31" s="92">
        <v>124922.85765973417</v>
      </c>
      <c r="I31" s="10"/>
      <c r="J31" s="94"/>
      <c r="K31" s="95">
        <v>3200</v>
      </c>
      <c r="L31" s="96">
        <v>9.18</v>
      </c>
      <c r="M31" s="97">
        <v>129195.6360758732</v>
      </c>
      <c r="N31" s="98">
        <v>10.35</v>
      </c>
      <c r="O31" s="99">
        <v>137741.19290815128</v>
      </c>
      <c r="P31" s="98">
        <v>11.52</v>
      </c>
      <c r="Q31" s="99">
        <v>147157.5</v>
      </c>
    </row>
    <row r="32" spans="1:17" x14ac:dyDescent="0.2">
      <c r="A32" s="94"/>
      <c r="B32" s="89">
        <v>3460</v>
      </c>
      <c r="C32" s="90">
        <v>10.1</v>
      </c>
      <c r="D32" s="101">
        <v>116577.4033979089</v>
      </c>
      <c r="E32" s="90">
        <v>11.39</v>
      </c>
      <c r="F32" s="92">
        <v>124416.71586388299</v>
      </c>
      <c r="G32" s="93">
        <v>12.67</v>
      </c>
      <c r="H32" s="92">
        <v>132821.02382290026</v>
      </c>
      <c r="I32" s="10"/>
      <c r="J32" s="94"/>
      <c r="K32" s="95">
        <v>3500</v>
      </c>
      <c r="L32" s="96">
        <v>10.1</v>
      </c>
      <c r="M32" s="97">
        <v>137647.02699264404</v>
      </c>
      <c r="N32" s="98">
        <v>11.39</v>
      </c>
      <c r="O32" s="99">
        <v>146710.49636021169</v>
      </c>
      <c r="P32" s="98">
        <v>12.67</v>
      </c>
      <c r="Q32" s="99">
        <v>156645.30000000002</v>
      </c>
    </row>
    <row r="33" spans="1:17" x14ac:dyDescent="0.2">
      <c r="A33" s="94"/>
      <c r="B33" s="89">
        <v>3760</v>
      </c>
      <c r="C33" s="90">
        <v>11.02</v>
      </c>
      <c r="D33" s="101">
        <v>123522.13966656463</v>
      </c>
      <c r="E33" s="90">
        <v>12.42</v>
      </c>
      <c r="F33" s="92">
        <v>131820.51097063627</v>
      </c>
      <c r="G33" s="93">
        <v>13.82</v>
      </c>
      <c r="H33" s="92">
        <v>140695.6485071895</v>
      </c>
      <c r="I33" s="10"/>
      <c r="J33" s="94"/>
      <c r="K33" s="95">
        <v>3800</v>
      </c>
      <c r="L33" s="96">
        <v>11.02</v>
      </c>
      <c r="M33" s="97">
        <v>146086.64716997652</v>
      </c>
      <c r="N33" s="98">
        <v>12.42</v>
      </c>
      <c r="O33" s="99">
        <v>155679.79981227216</v>
      </c>
      <c r="P33" s="98">
        <v>13.82</v>
      </c>
      <c r="Q33" s="99">
        <v>166143.6</v>
      </c>
    </row>
    <row r="34" spans="1:17" x14ac:dyDescent="0.2">
      <c r="A34" s="94"/>
      <c r="B34" s="89">
        <v>4060</v>
      </c>
      <c r="C34" s="90">
        <v>11.93</v>
      </c>
      <c r="D34" s="101">
        <v>130466.87593522036</v>
      </c>
      <c r="E34" s="90">
        <v>13.46</v>
      </c>
      <c r="F34" s="92">
        <v>139236.07681682799</v>
      </c>
      <c r="G34" s="93">
        <v>14.98</v>
      </c>
      <c r="H34" s="92">
        <v>148593.81467035564</v>
      </c>
      <c r="I34" s="10"/>
      <c r="J34" s="94"/>
      <c r="K34" s="95">
        <v>4100</v>
      </c>
      <c r="L34" s="96">
        <v>11.93</v>
      </c>
      <c r="M34" s="97">
        <v>154526.26734730895</v>
      </c>
      <c r="N34" s="98">
        <v>13.46</v>
      </c>
      <c r="O34" s="99">
        <v>164649.1032643326</v>
      </c>
      <c r="P34" s="98">
        <v>14.98</v>
      </c>
      <c r="Q34" s="99">
        <v>175642.95</v>
      </c>
    </row>
    <row r="35" spans="1:17" x14ac:dyDescent="0.2">
      <c r="A35" s="94"/>
      <c r="B35" s="89">
        <v>4360</v>
      </c>
      <c r="C35" s="90">
        <v>12.85</v>
      </c>
      <c r="D35" s="101">
        <v>137388.07072499927</v>
      </c>
      <c r="E35" s="90">
        <v>14.49</v>
      </c>
      <c r="F35" s="92">
        <v>146639.87192358129</v>
      </c>
      <c r="G35" s="93">
        <v>16.13</v>
      </c>
      <c r="H35" s="92">
        <v>156468.43935464491</v>
      </c>
      <c r="I35" s="10"/>
      <c r="J35" s="94"/>
      <c r="K35" s="95">
        <v>4400</v>
      </c>
      <c r="L35" s="96">
        <v>12.85</v>
      </c>
      <c r="M35" s="97">
        <v>162977.65826407983</v>
      </c>
      <c r="N35" s="98">
        <v>14.49</v>
      </c>
      <c r="O35" s="99">
        <v>173618.40671639302</v>
      </c>
      <c r="P35" s="98">
        <v>16.13</v>
      </c>
      <c r="Q35" s="99">
        <v>185142.30000000002</v>
      </c>
    </row>
    <row r="36" spans="1:17" x14ac:dyDescent="0.2">
      <c r="A36" s="94"/>
      <c r="B36" s="89">
        <v>4660</v>
      </c>
      <c r="C36" s="90">
        <v>13.77</v>
      </c>
      <c r="D36" s="101">
        <v>144332.80699365496</v>
      </c>
      <c r="E36" s="90">
        <v>15.53</v>
      </c>
      <c r="F36" s="92">
        <v>154055.43776977301</v>
      </c>
      <c r="G36" s="93">
        <v>17.28</v>
      </c>
      <c r="H36" s="92">
        <v>164343.06403893419</v>
      </c>
      <c r="I36" s="10"/>
      <c r="J36" s="94"/>
      <c r="K36" s="95">
        <v>4700</v>
      </c>
      <c r="L36" s="96">
        <v>13.77</v>
      </c>
      <c r="M36" s="97">
        <v>171417.27844141229</v>
      </c>
      <c r="N36" s="98">
        <v>15.53</v>
      </c>
      <c r="O36" s="99">
        <v>182587.71016845346</v>
      </c>
      <c r="P36" s="98">
        <v>17.28</v>
      </c>
      <c r="Q36" s="99">
        <v>188743.80000000002</v>
      </c>
    </row>
    <row r="37" spans="1:17" x14ac:dyDescent="0.2">
      <c r="A37" s="94"/>
      <c r="B37" s="89">
        <v>4960</v>
      </c>
      <c r="C37" s="90">
        <v>14.69</v>
      </c>
      <c r="D37" s="101">
        <v>151265.77252287231</v>
      </c>
      <c r="E37" s="90">
        <v>16.559999999999999</v>
      </c>
      <c r="F37" s="92">
        <v>161459.23287652628</v>
      </c>
      <c r="G37" s="93">
        <v>18.43</v>
      </c>
      <c r="H37" s="92">
        <v>169204.37942699314</v>
      </c>
      <c r="I37" s="10"/>
      <c r="J37" s="94"/>
      <c r="K37" s="95">
        <v>5000</v>
      </c>
      <c r="L37" s="96">
        <v>14.69</v>
      </c>
      <c r="M37" s="97">
        <v>179868.66935818319</v>
      </c>
      <c r="N37" s="98">
        <v>16.559999999999999</v>
      </c>
      <c r="O37" s="99">
        <v>191557.0136205139</v>
      </c>
      <c r="P37" s="98">
        <v>18.43</v>
      </c>
      <c r="Q37" s="99">
        <v>197572.2</v>
      </c>
    </row>
    <row r="38" spans="1:17" x14ac:dyDescent="0.2">
      <c r="A38" s="94"/>
      <c r="B38" s="89">
        <v>5260</v>
      </c>
      <c r="C38" s="90">
        <v>15.61</v>
      </c>
      <c r="D38" s="101">
        <v>158210.50879152803</v>
      </c>
      <c r="E38" s="90">
        <v>17.59</v>
      </c>
      <c r="F38" s="92">
        <v>168874.79872271803</v>
      </c>
      <c r="G38" s="93">
        <v>19.579999999999998</v>
      </c>
      <c r="H38" s="92">
        <v>172241.2302021003</v>
      </c>
      <c r="I38" s="10"/>
      <c r="J38" s="94"/>
      <c r="K38" s="95">
        <v>5300</v>
      </c>
      <c r="L38" s="96">
        <v>15.61</v>
      </c>
      <c r="M38" s="97">
        <v>188308.28953551568</v>
      </c>
      <c r="N38" s="98">
        <v>17.59</v>
      </c>
      <c r="O38" s="99">
        <v>200526.31707257437</v>
      </c>
      <c r="P38" s="98">
        <v>19.579999999999998</v>
      </c>
      <c r="Q38" s="99">
        <v>206423.7</v>
      </c>
    </row>
    <row r="39" spans="1:17" ht="12" thickBot="1" x14ac:dyDescent="0.25">
      <c r="A39" s="94"/>
      <c r="B39" s="103">
        <v>5560</v>
      </c>
      <c r="C39" s="115">
        <v>16.52</v>
      </c>
      <c r="D39" s="101">
        <v>165143.4743207453</v>
      </c>
      <c r="E39" s="115">
        <v>18.63</v>
      </c>
      <c r="F39" s="116">
        <v>176278.5938294713</v>
      </c>
      <c r="G39" s="117">
        <v>20.74</v>
      </c>
      <c r="H39" s="116">
        <v>176054.94978014173</v>
      </c>
      <c r="I39" s="10"/>
      <c r="J39" s="94"/>
      <c r="K39" s="109">
        <v>5600</v>
      </c>
      <c r="L39" s="110">
        <v>16.52</v>
      </c>
      <c r="M39" s="111">
        <v>196747.90971284805</v>
      </c>
      <c r="N39" s="112">
        <v>18.63</v>
      </c>
      <c r="O39" s="113">
        <v>209495.62052463472</v>
      </c>
      <c r="P39" s="112">
        <v>20.74</v>
      </c>
      <c r="Q39" s="113">
        <v>215251.05000000002</v>
      </c>
    </row>
    <row r="40" spans="1:17" ht="10.15" customHeight="1" x14ac:dyDescent="0.2">
      <c r="A40" s="77">
        <v>1960</v>
      </c>
      <c r="B40" s="118">
        <v>1960</v>
      </c>
      <c r="C40" s="79">
        <v>6.61</v>
      </c>
      <c r="D40" s="119" t="e">
        <v>#VALUE!</v>
      </c>
      <c r="E40" s="79">
        <v>7.45</v>
      </c>
      <c r="F40" s="81">
        <v>95354.760190474582</v>
      </c>
      <c r="G40" s="82">
        <v>8.2899999999999991</v>
      </c>
      <c r="H40" s="81">
        <v>97814.84473310005</v>
      </c>
      <c r="I40" s="10"/>
      <c r="J40" s="77">
        <v>2000</v>
      </c>
      <c r="K40" s="84">
        <v>2000</v>
      </c>
      <c r="L40" s="85">
        <v>6.61</v>
      </c>
      <c r="M40" s="86">
        <v>100592.73924056237</v>
      </c>
      <c r="N40" s="87">
        <v>7.45</v>
      </c>
      <c r="O40" s="88">
        <v>106984.25075561329</v>
      </c>
      <c r="P40" s="87">
        <v>8.2899999999999991</v>
      </c>
      <c r="Q40" s="88">
        <v>113269.8</v>
      </c>
    </row>
    <row r="41" spans="1:17" x14ac:dyDescent="0.2">
      <c r="A41" s="94"/>
      <c r="B41" s="89">
        <v>2260</v>
      </c>
      <c r="C41" s="90">
        <v>7.71</v>
      </c>
      <c r="D41" s="120" t="e">
        <v>#VALUE!</v>
      </c>
      <c r="E41" s="90">
        <v>8.69</v>
      </c>
      <c r="F41" s="92">
        <v>103347.09226914783</v>
      </c>
      <c r="G41" s="93">
        <v>9.68</v>
      </c>
      <c r="H41" s="92">
        <v>110338.91149555717</v>
      </c>
      <c r="I41" s="10"/>
      <c r="J41" s="94"/>
      <c r="K41" s="95">
        <v>2300</v>
      </c>
      <c r="L41" s="96">
        <v>7.71</v>
      </c>
      <c r="M41" s="97">
        <v>108349.65653046763</v>
      </c>
      <c r="N41" s="98">
        <v>8.69</v>
      </c>
      <c r="O41" s="99">
        <v>115223.76836249293</v>
      </c>
      <c r="P41" s="98">
        <v>9.68</v>
      </c>
      <c r="Q41" s="99">
        <v>121992.15000000001</v>
      </c>
    </row>
    <row r="42" spans="1:17" x14ac:dyDescent="0.2">
      <c r="A42" s="94"/>
      <c r="B42" s="89">
        <v>2560</v>
      </c>
      <c r="C42" s="90">
        <v>8.81</v>
      </c>
      <c r="D42" s="121" t="e">
        <v>#VALUE!</v>
      </c>
      <c r="E42" s="90">
        <v>9.94</v>
      </c>
      <c r="F42" s="92">
        <v>111351.1950872595</v>
      </c>
      <c r="G42" s="93">
        <v>11.06</v>
      </c>
      <c r="H42" s="92">
        <v>118813.84389120482</v>
      </c>
      <c r="I42" s="10"/>
      <c r="J42" s="94"/>
      <c r="K42" s="95">
        <v>2600</v>
      </c>
      <c r="L42" s="96">
        <v>8.81</v>
      </c>
      <c r="M42" s="97">
        <v>116106.57382037294</v>
      </c>
      <c r="N42" s="98">
        <v>9.94</v>
      </c>
      <c r="O42" s="99">
        <v>123463.28596937262</v>
      </c>
      <c r="P42" s="98">
        <v>11.06</v>
      </c>
      <c r="Q42" s="99">
        <v>130714.5</v>
      </c>
    </row>
    <row r="43" spans="1:17" x14ac:dyDescent="0.2">
      <c r="A43" s="94"/>
      <c r="B43" s="89">
        <v>2860</v>
      </c>
      <c r="C43" s="90">
        <v>9.91</v>
      </c>
      <c r="D43" s="122">
        <v>111190.76518778392</v>
      </c>
      <c r="E43" s="90">
        <v>11.18</v>
      </c>
      <c r="F43" s="92">
        <v>119331.75642649439</v>
      </c>
      <c r="G43" s="93">
        <v>12.44</v>
      </c>
      <c r="H43" s="92">
        <v>127265.23480797568</v>
      </c>
      <c r="I43" s="10"/>
      <c r="J43" s="94"/>
      <c r="K43" s="95">
        <v>2900</v>
      </c>
      <c r="L43" s="96">
        <v>9.91</v>
      </c>
      <c r="M43" s="97">
        <v>132244.25759041865</v>
      </c>
      <c r="N43" s="98">
        <v>11.18</v>
      </c>
      <c r="O43" s="99">
        <v>140789.81442269674</v>
      </c>
      <c r="P43" s="98">
        <v>12.44</v>
      </c>
      <c r="Q43" s="99">
        <v>150206.70000000001</v>
      </c>
    </row>
    <row r="44" spans="1:17" ht="13.9" customHeight="1" x14ac:dyDescent="0.2">
      <c r="A44" s="94"/>
      <c r="B44" s="89">
        <v>3160</v>
      </c>
      <c r="C44" s="90">
        <v>11.02</v>
      </c>
      <c r="D44" s="121" t="e">
        <v>#VALUE!</v>
      </c>
      <c r="E44" s="90">
        <v>12.42</v>
      </c>
      <c r="F44" s="92">
        <v>127371.17146292129</v>
      </c>
      <c r="G44" s="93">
        <v>13.82</v>
      </c>
      <c r="H44" s="92">
        <v>135740.16720362334</v>
      </c>
      <c r="I44" s="10"/>
      <c r="J44" s="94"/>
      <c r="K44" s="95">
        <v>3200</v>
      </c>
      <c r="L44" s="96">
        <v>11.02</v>
      </c>
      <c r="M44" s="97">
        <v>141448.97583124711</v>
      </c>
      <c r="N44" s="98">
        <v>12.42</v>
      </c>
      <c r="O44" s="99">
        <v>150524.21593825315</v>
      </c>
      <c r="P44" s="98">
        <v>13.82</v>
      </c>
      <c r="Q44" s="99">
        <v>160458.9</v>
      </c>
    </row>
    <row r="45" spans="1:17" x14ac:dyDescent="0.2">
      <c r="A45" s="94"/>
      <c r="B45" s="89">
        <v>3460</v>
      </c>
      <c r="C45" s="90">
        <v>12.12</v>
      </c>
      <c r="D45" s="92">
        <v>127029.82001920771</v>
      </c>
      <c r="E45" s="90">
        <v>13.66</v>
      </c>
      <c r="F45" s="92">
        <v>135339.96206271774</v>
      </c>
      <c r="G45" s="93">
        <v>15.21</v>
      </c>
      <c r="H45" s="92">
        <v>144203.32885983257</v>
      </c>
      <c r="I45" s="10"/>
      <c r="J45" s="94"/>
      <c r="K45" s="95">
        <v>3500</v>
      </c>
      <c r="L45" s="96">
        <v>12.12</v>
      </c>
      <c r="M45" s="97">
        <v>150653.69407207557</v>
      </c>
      <c r="N45" s="98">
        <v>13.66</v>
      </c>
      <c r="O45" s="99">
        <v>160246.84671437118</v>
      </c>
      <c r="P45" s="98">
        <v>15.21</v>
      </c>
      <c r="Q45" s="99">
        <v>170722.65</v>
      </c>
    </row>
    <row r="46" spans="1:17" x14ac:dyDescent="0.2">
      <c r="A46" s="94"/>
      <c r="B46" s="89">
        <v>3760</v>
      </c>
      <c r="C46" s="90">
        <v>13.22</v>
      </c>
      <c r="D46" s="92">
        <v>134551.32252034498</v>
      </c>
      <c r="E46" s="90">
        <v>14.9</v>
      </c>
      <c r="F46" s="92">
        <v>143320.52340195264</v>
      </c>
      <c r="G46" s="93">
        <v>16.59</v>
      </c>
      <c r="H46" s="92">
        <v>152678.26125548023</v>
      </c>
      <c r="I46" s="10"/>
      <c r="J46" s="94"/>
      <c r="K46" s="95">
        <v>3800</v>
      </c>
      <c r="L46" s="96">
        <v>13.22</v>
      </c>
      <c r="M46" s="97">
        <v>159858.41231290397</v>
      </c>
      <c r="N46" s="98">
        <v>14.9</v>
      </c>
      <c r="O46" s="99">
        <v>169981.24822992759</v>
      </c>
      <c r="P46" s="98">
        <v>16.59</v>
      </c>
      <c r="Q46" s="99">
        <v>180974.85</v>
      </c>
    </row>
    <row r="47" spans="1:17" x14ac:dyDescent="0.2">
      <c r="A47" s="94"/>
      <c r="B47" s="89">
        <v>4060</v>
      </c>
      <c r="C47" s="90">
        <v>14.32</v>
      </c>
      <c r="D47" s="92">
        <v>142072.82502148228</v>
      </c>
      <c r="E47" s="90">
        <v>16.149999999999999</v>
      </c>
      <c r="F47" s="92">
        <v>151324.62622006433</v>
      </c>
      <c r="G47" s="93">
        <v>17.97</v>
      </c>
      <c r="H47" s="92">
        <v>161141.4229116895</v>
      </c>
      <c r="I47" s="10"/>
      <c r="J47" s="94"/>
      <c r="K47" s="95">
        <v>4100</v>
      </c>
      <c r="L47" s="96">
        <v>14.32</v>
      </c>
      <c r="M47" s="97">
        <v>169074.90129317081</v>
      </c>
      <c r="N47" s="98">
        <v>16.149999999999999</v>
      </c>
      <c r="O47" s="99">
        <v>179715.64974548391</v>
      </c>
      <c r="P47" s="98">
        <v>17.97</v>
      </c>
      <c r="Q47" s="99">
        <v>185235.75</v>
      </c>
    </row>
    <row r="48" spans="1:17" x14ac:dyDescent="0.2">
      <c r="A48" s="94"/>
      <c r="B48" s="89">
        <v>4360</v>
      </c>
      <c r="C48" s="90">
        <v>15.42</v>
      </c>
      <c r="D48" s="92">
        <v>149594.3275226196</v>
      </c>
      <c r="E48" s="90">
        <v>17.39</v>
      </c>
      <c r="F48" s="92">
        <v>159305.18755929917</v>
      </c>
      <c r="G48" s="93">
        <v>19.350000000000001</v>
      </c>
      <c r="H48" s="92">
        <v>165178.78653906056</v>
      </c>
      <c r="I48" s="10"/>
      <c r="J48" s="94"/>
      <c r="K48" s="95">
        <v>4400</v>
      </c>
      <c r="L48" s="96">
        <v>15.42</v>
      </c>
      <c r="M48" s="97">
        <v>178279.61953399924</v>
      </c>
      <c r="N48" s="98">
        <v>17.39</v>
      </c>
      <c r="O48" s="99">
        <v>189450.05126104032</v>
      </c>
      <c r="P48" s="98">
        <v>19.350000000000001</v>
      </c>
      <c r="Q48" s="99">
        <v>194746.65</v>
      </c>
    </row>
    <row r="49" spans="1:17" x14ac:dyDescent="0.2">
      <c r="A49" s="94"/>
      <c r="B49" s="89">
        <v>4660</v>
      </c>
      <c r="C49" s="90">
        <v>16.52</v>
      </c>
      <c r="D49" s="92">
        <v>157115.83002375689</v>
      </c>
      <c r="E49" s="90">
        <v>18.63</v>
      </c>
      <c r="F49" s="92">
        <v>164966.91322916938</v>
      </c>
      <c r="G49" s="93">
        <v>20.74</v>
      </c>
      <c r="H49" s="92">
        <v>166909.08523650529</v>
      </c>
      <c r="I49" s="10"/>
      <c r="J49" s="94"/>
      <c r="K49" s="95">
        <v>4700</v>
      </c>
      <c r="L49" s="96">
        <v>16.52</v>
      </c>
      <c r="M49" s="97">
        <v>187484.33777482761</v>
      </c>
      <c r="N49" s="98">
        <v>18.63</v>
      </c>
      <c r="O49" s="99">
        <v>199172.68203715837</v>
      </c>
      <c r="P49" s="98">
        <v>20.74</v>
      </c>
      <c r="Q49" s="99">
        <v>204257.55000000002</v>
      </c>
    </row>
    <row r="50" spans="1:17" x14ac:dyDescent="0.2">
      <c r="A50" s="94"/>
      <c r="B50" s="89">
        <v>4960</v>
      </c>
      <c r="C50" s="90">
        <v>17.63</v>
      </c>
      <c r="D50" s="92">
        <v>164637.33252489418</v>
      </c>
      <c r="E50" s="90">
        <v>19.87</v>
      </c>
      <c r="F50" s="92">
        <v>167309.29037741089</v>
      </c>
      <c r="G50" s="93">
        <v>22.12</v>
      </c>
      <c r="H50" s="92">
        <v>170593.32668072433</v>
      </c>
      <c r="I50" s="10"/>
      <c r="J50" s="94"/>
      <c r="K50" s="95">
        <v>5000</v>
      </c>
      <c r="L50" s="96">
        <v>17.63</v>
      </c>
      <c r="M50" s="97">
        <v>196689.05601565607</v>
      </c>
      <c r="N50" s="98">
        <v>19.87</v>
      </c>
      <c r="O50" s="99">
        <v>202621.50869260944</v>
      </c>
      <c r="P50" s="98">
        <v>22.12</v>
      </c>
      <c r="Q50" s="99">
        <v>213791.55000000002</v>
      </c>
    </row>
    <row r="51" spans="1:17" x14ac:dyDescent="0.2">
      <c r="A51" s="94"/>
      <c r="B51" s="89">
        <v>5260</v>
      </c>
      <c r="C51" s="90">
        <v>18.73</v>
      </c>
      <c r="D51" s="92">
        <v>172158.83502603145</v>
      </c>
      <c r="E51" s="90">
        <v>21.11</v>
      </c>
      <c r="F51" s="92">
        <v>170428.53632858672</v>
      </c>
      <c r="G51" s="93">
        <v>23.5</v>
      </c>
      <c r="H51" s="92">
        <v>175513.4957659753</v>
      </c>
      <c r="I51" s="10"/>
      <c r="J51" s="94"/>
      <c r="K51" s="95">
        <v>5300</v>
      </c>
      <c r="L51" s="96">
        <v>18.73</v>
      </c>
      <c r="M51" s="97">
        <v>205893.77425648455</v>
      </c>
      <c r="N51" s="98">
        <v>21.11</v>
      </c>
      <c r="O51" s="99">
        <v>211661.43658130031</v>
      </c>
      <c r="P51" s="98">
        <v>23.5</v>
      </c>
      <c r="Q51" s="99">
        <v>223302.45</v>
      </c>
    </row>
    <row r="52" spans="1:17" ht="12" thickBot="1" x14ac:dyDescent="0.25">
      <c r="A52" s="108"/>
      <c r="B52" s="103">
        <v>5560</v>
      </c>
      <c r="C52" s="104">
        <v>19.829999999999998</v>
      </c>
      <c r="D52" s="106">
        <v>179680.33752716877</v>
      </c>
      <c r="E52" s="104">
        <v>22.36</v>
      </c>
      <c r="F52" s="106">
        <v>172170.60576546987</v>
      </c>
      <c r="G52" s="107">
        <v>24.88</v>
      </c>
      <c r="H52" s="106">
        <v>183129.16418261983</v>
      </c>
      <c r="I52" s="10"/>
      <c r="J52" s="108"/>
      <c r="K52" s="109">
        <v>5600</v>
      </c>
      <c r="L52" s="110">
        <v>19.829999999999998</v>
      </c>
      <c r="M52" s="111">
        <v>208459.79545405554</v>
      </c>
      <c r="N52" s="112">
        <v>22.36</v>
      </c>
      <c r="O52" s="113">
        <v>220689.59373055265</v>
      </c>
      <c r="P52" s="112">
        <v>24.88</v>
      </c>
      <c r="Q52" s="113">
        <v>232824.90000000002</v>
      </c>
    </row>
    <row r="53" spans="1:17" ht="10.15" customHeight="1" x14ac:dyDescent="0.2">
      <c r="A53" s="83">
        <v>2260</v>
      </c>
      <c r="B53" s="78">
        <v>2260</v>
      </c>
      <c r="C53" s="123">
        <v>9</v>
      </c>
      <c r="D53" s="114">
        <v>105042.07874827736</v>
      </c>
      <c r="E53" s="79">
        <v>10.14</v>
      </c>
      <c r="F53" s="81">
        <v>111916.1905803027</v>
      </c>
      <c r="G53" s="82">
        <v>11.29</v>
      </c>
      <c r="H53" s="81">
        <v>114776.48026383379</v>
      </c>
      <c r="I53" s="10"/>
      <c r="J53" s="77">
        <v>2300</v>
      </c>
      <c r="K53" s="84">
        <v>2300</v>
      </c>
      <c r="L53" s="85">
        <v>9</v>
      </c>
      <c r="M53" s="86">
        <v>117036.4622360065</v>
      </c>
      <c r="N53" s="87">
        <v>10.14</v>
      </c>
      <c r="O53" s="88">
        <v>124393.17438500618</v>
      </c>
      <c r="P53" s="87">
        <v>11.29</v>
      </c>
      <c r="Q53" s="88">
        <v>131643.75</v>
      </c>
    </row>
    <row r="54" spans="1:17" x14ac:dyDescent="0.2">
      <c r="A54" s="94"/>
      <c r="B54" s="89">
        <v>2560</v>
      </c>
      <c r="C54" s="90">
        <v>10.28</v>
      </c>
      <c r="D54" s="101">
        <v>113152.11822133465</v>
      </c>
      <c r="E54" s="90">
        <v>11.59</v>
      </c>
      <c r="F54" s="92">
        <v>120497.05963089592</v>
      </c>
      <c r="G54" s="93">
        <v>12.9</v>
      </c>
      <c r="H54" s="92">
        <v>128430.53801237725</v>
      </c>
      <c r="I54" s="10"/>
      <c r="J54" s="94"/>
      <c r="K54" s="95">
        <v>2600</v>
      </c>
      <c r="L54" s="96">
        <v>10.28</v>
      </c>
      <c r="M54" s="97">
        <v>125417.22871614693</v>
      </c>
      <c r="N54" s="98">
        <v>11.59</v>
      </c>
      <c r="O54" s="99">
        <v>133244.77044268261</v>
      </c>
      <c r="P54" s="98">
        <v>12.9</v>
      </c>
      <c r="Q54" s="99">
        <v>141013.95000000001</v>
      </c>
    </row>
    <row r="55" spans="1:17" x14ac:dyDescent="0.2">
      <c r="A55" s="94"/>
      <c r="B55" s="89">
        <v>2860</v>
      </c>
      <c r="C55" s="90">
        <v>11.57</v>
      </c>
      <c r="D55" s="101">
        <v>121262.15769439191</v>
      </c>
      <c r="E55" s="90">
        <v>13.04</v>
      </c>
      <c r="F55" s="92">
        <v>129077.92868148921</v>
      </c>
      <c r="G55" s="93">
        <v>14.52</v>
      </c>
      <c r="H55" s="92">
        <v>137494.00737994484</v>
      </c>
      <c r="I55" s="10"/>
      <c r="J55" s="94"/>
      <c r="K55" s="95">
        <v>2900</v>
      </c>
      <c r="L55" s="96">
        <v>11.57</v>
      </c>
      <c r="M55" s="97">
        <v>143732.49928229663</v>
      </c>
      <c r="N55" s="98">
        <v>13.04</v>
      </c>
      <c r="O55" s="99">
        <v>152807.73938930262</v>
      </c>
      <c r="P55" s="98">
        <v>14.52</v>
      </c>
      <c r="Q55" s="99">
        <v>162742.65</v>
      </c>
    </row>
    <row r="56" spans="1:17" x14ac:dyDescent="0.2">
      <c r="A56" s="94"/>
      <c r="B56" s="89">
        <v>3160</v>
      </c>
      <c r="C56" s="90">
        <v>12.85</v>
      </c>
      <c r="D56" s="101">
        <v>129372.19716744918</v>
      </c>
      <c r="E56" s="90">
        <v>14.49</v>
      </c>
      <c r="F56" s="92">
        <v>137658.79773208243</v>
      </c>
      <c r="G56" s="93">
        <v>16.13</v>
      </c>
      <c r="H56" s="92">
        <v>146545.70600807411</v>
      </c>
      <c r="I56" s="10"/>
      <c r="J56" s="94"/>
      <c r="K56" s="95">
        <v>3200</v>
      </c>
      <c r="L56" s="96">
        <v>12.85</v>
      </c>
      <c r="M56" s="97">
        <v>153702.31558662103</v>
      </c>
      <c r="N56" s="98">
        <v>14.49</v>
      </c>
      <c r="O56" s="99">
        <v>163295.46822891661</v>
      </c>
      <c r="P56" s="98">
        <v>16.13</v>
      </c>
      <c r="Q56" s="99">
        <v>173759.25</v>
      </c>
    </row>
    <row r="57" spans="1:17" ht="13.9" customHeight="1" x14ac:dyDescent="0.2">
      <c r="A57" s="94"/>
      <c r="B57" s="89">
        <v>3460</v>
      </c>
      <c r="C57" s="90">
        <v>14.14</v>
      </c>
      <c r="D57" s="101">
        <v>137458.69516162967</v>
      </c>
      <c r="E57" s="90">
        <v>15.94</v>
      </c>
      <c r="F57" s="92">
        <v>146251.43752211411</v>
      </c>
      <c r="G57" s="93">
        <v>17.739999999999998</v>
      </c>
      <c r="H57" s="92">
        <v>155597.40463620337</v>
      </c>
      <c r="I57" s="10"/>
      <c r="J57" s="94"/>
      <c r="K57" s="95">
        <v>3500</v>
      </c>
      <c r="L57" s="96">
        <v>14.14</v>
      </c>
      <c r="M57" s="97">
        <v>163672.1318909454</v>
      </c>
      <c r="N57" s="98">
        <v>15.94</v>
      </c>
      <c r="O57" s="99">
        <v>173794.96780796896</v>
      </c>
      <c r="P57" s="98">
        <v>17.739999999999998</v>
      </c>
      <c r="Q57" s="99">
        <v>184788.45</v>
      </c>
    </row>
    <row r="58" spans="1:17" x14ac:dyDescent="0.2">
      <c r="A58" s="94"/>
      <c r="B58" s="89">
        <v>3760</v>
      </c>
      <c r="C58" s="90">
        <v>15.42</v>
      </c>
      <c r="D58" s="101">
        <v>145568.73463468696</v>
      </c>
      <c r="E58" s="90">
        <v>17.39</v>
      </c>
      <c r="F58" s="92">
        <v>153478.67153729146</v>
      </c>
      <c r="G58" s="93">
        <v>19.350000000000001</v>
      </c>
      <c r="H58" s="92">
        <v>159222.79238323035</v>
      </c>
      <c r="I58" s="10"/>
      <c r="J58" s="94"/>
      <c r="K58" s="95">
        <v>3800</v>
      </c>
      <c r="L58" s="96">
        <v>15.42</v>
      </c>
      <c r="M58" s="97">
        <v>173641.94819526986</v>
      </c>
      <c r="N58" s="98">
        <v>17.39</v>
      </c>
      <c r="O58" s="99">
        <v>184282.69664758298</v>
      </c>
      <c r="P58" s="98">
        <v>19.350000000000001</v>
      </c>
      <c r="Q58" s="99">
        <v>190074.15</v>
      </c>
    </row>
    <row r="59" spans="1:17" x14ac:dyDescent="0.2">
      <c r="A59" s="94"/>
      <c r="B59" s="89">
        <v>4060</v>
      </c>
      <c r="C59" s="90">
        <v>16.71</v>
      </c>
      <c r="D59" s="101">
        <v>153678.77410774425</v>
      </c>
      <c r="E59" s="90">
        <v>18.84</v>
      </c>
      <c r="F59" s="92">
        <v>159340.49977761434</v>
      </c>
      <c r="G59" s="93">
        <v>20.97</v>
      </c>
      <c r="H59" s="92">
        <v>160388.09558763198</v>
      </c>
      <c r="I59" s="10"/>
      <c r="J59" s="94"/>
      <c r="K59" s="95">
        <v>4100</v>
      </c>
      <c r="L59" s="96">
        <v>16.71</v>
      </c>
      <c r="M59" s="97">
        <v>183611.76449959422</v>
      </c>
      <c r="N59" s="98">
        <v>18.84</v>
      </c>
      <c r="O59" s="99">
        <v>194782.19622663531</v>
      </c>
      <c r="P59" s="98">
        <v>20.97</v>
      </c>
      <c r="Q59" s="99">
        <v>200349.45</v>
      </c>
    </row>
    <row r="60" spans="1:17" x14ac:dyDescent="0.2">
      <c r="A60" s="94"/>
      <c r="B60" s="89">
        <v>4360</v>
      </c>
      <c r="C60" s="90">
        <v>17.989999999999998</v>
      </c>
      <c r="D60" s="101">
        <v>161788.81358080148</v>
      </c>
      <c r="E60" s="90">
        <v>20.29</v>
      </c>
      <c r="F60" s="92">
        <v>162518.59942598228</v>
      </c>
      <c r="G60" s="93">
        <v>22.58</v>
      </c>
      <c r="H60" s="92">
        <v>164472.54217275657</v>
      </c>
      <c r="I60" s="10"/>
      <c r="J60" s="94"/>
      <c r="K60" s="95">
        <v>4400</v>
      </c>
      <c r="L60" s="96">
        <v>17.989999999999998</v>
      </c>
      <c r="M60" s="97">
        <v>193569.8100644802</v>
      </c>
      <c r="N60" s="98">
        <v>20.29</v>
      </c>
      <c r="O60" s="99">
        <v>205269.92506624939</v>
      </c>
      <c r="P60" s="98">
        <v>22.58</v>
      </c>
      <c r="Q60" s="99">
        <v>210601.65000000002</v>
      </c>
    </row>
    <row r="61" spans="1:17" x14ac:dyDescent="0.2">
      <c r="A61" s="94"/>
      <c r="B61" s="89">
        <v>4660</v>
      </c>
      <c r="C61" s="90">
        <v>19.28</v>
      </c>
      <c r="D61" s="101">
        <v>164437.2299544414</v>
      </c>
      <c r="E61" s="90">
        <v>21.73</v>
      </c>
      <c r="F61" s="92">
        <v>164755.03991927818</v>
      </c>
      <c r="G61" s="93">
        <v>24.19</v>
      </c>
      <c r="H61" s="92">
        <v>172617.893864129</v>
      </c>
      <c r="I61" s="10"/>
      <c r="J61" s="94"/>
      <c r="K61" s="95">
        <v>4700</v>
      </c>
      <c r="L61" s="96">
        <v>19.28</v>
      </c>
      <c r="M61" s="97">
        <v>203539.6263688046</v>
      </c>
      <c r="N61" s="98">
        <v>21.73</v>
      </c>
      <c r="O61" s="99">
        <v>215769.42464530171</v>
      </c>
      <c r="P61" s="98">
        <v>24.19</v>
      </c>
      <c r="Q61" s="99">
        <v>220866.45</v>
      </c>
    </row>
    <row r="62" spans="1:17" x14ac:dyDescent="0.2">
      <c r="A62" s="94"/>
      <c r="B62" s="89">
        <v>4960</v>
      </c>
      <c r="C62" s="90">
        <v>20.56</v>
      </c>
      <c r="D62" s="101">
        <v>167497.62220842522</v>
      </c>
      <c r="E62" s="90">
        <v>23.18</v>
      </c>
      <c r="F62" s="92">
        <v>170228.43375813394</v>
      </c>
      <c r="G62" s="93">
        <v>25.8</v>
      </c>
      <c r="H62" s="92">
        <v>180763.24555550155</v>
      </c>
      <c r="I62" s="10"/>
      <c r="J62" s="94"/>
      <c r="K62" s="95">
        <v>5000</v>
      </c>
      <c r="L62" s="96">
        <v>20.56</v>
      </c>
      <c r="M62" s="97">
        <v>213509.442673129</v>
      </c>
      <c r="N62" s="98">
        <v>23.18</v>
      </c>
      <c r="O62" s="99">
        <v>219488.97830783599</v>
      </c>
      <c r="P62" s="98">
        <v>25.8</v>
      </c>
      <c r="Q62" s="99">
        <v>231141.75</v>
      </c>
    </row>
    <row r="63" spans="1:17" x14ac:dyDescent="0.2">
      <c r="A63" s="94"/>
      <c r="B63" s="89">
        <v>5260</v>
      </c>
      <c r="C63" s="90">
        <v>21.85</v>
      </c>
      <c r="D63" s="101">
        <v>169651.66752565239</v>
      </c>
      <c r="E63" s="90">
        <v>24.63</v>
      </c>
      <c r="F63" s="92">
        <v>177950.03882972401</v>
      </c>
      <c r="G63" s="93">
        <v>27.42</v>
      </c>
      <c r="H63" s="92">
        <v>188908.59724687395</v>
      </c>
      <c r="I63" s="10"/>
      <c r="J63" s="94"/>
      <c r="K63" s="95">
        <v>5300</v>
      </c>
      <c r="L63" s="96">
        <v>21.85</v>
      </c>
      <c r="M63" s="97">
        <v>223479.2589774534</v>
      </c>
      <c r="N63" s="98">
        <v>24.63</v>
      </c>
      <c r="O63" s="99">
        <v>229258.69204170755</v>
      </c>
      <c r="P63" s="98">
        <v>27.42</v>
      </c>
      <c r="Q63" s="99">
        <v>241393.95</v>
      </c>
    </row>
    <row r="64" spans="1:17" ht="12" thickBot="1" x14ac:dyDescent="0.25">
      <c r="A64" s="94"/>
      <c r="B64" s="124">
        <v>5560</v>
      </c>
      <c r="C64" s="115">
        <v>23.13</v>
      </c>
      <c r="D64" s="125">
        <v>174795.48066023298</v>
      </c>
      <c r="E64" s="115">
        <v>26.08</v>
      </c>
      <c r="F64" s="116">
        <v>185659.87316187576</v>
      </c>
      <c r="G64" s="117">
        <v>29.03</v>
      </c>
      <c r="H64" s="116">
        <v>197065.71967768486</v>
      </c>
      <c r="I64" s="10"/>
      <c r="J64" s="94"/>
      <c r="K64" s="126">
        <v>5600</v>
      </c>
      <c r="L64" s="127">
        <v>23.13</v>
      </c>
      <c r="M64" s="128">
        <v>226327.77792154613</v>
      </c>
      <c r="N64" s="129">
        <v>26.08</v>
      </c>
      <c r="O64" s="130">
        <v>239040.17651501758</v>
      </c>
      <c r="P64" s="129">
        <v>29.03</v>
      </c>
      <c r="Q64" s="130">
        <v>251670.30000000002</v>
      </c>
    </row>
    <row r="65" spans="1:17" ht="10.15" customHeight="1" x14ac:dyDescent="0.2">
      <c r="A65" s="77">
        <v>2560</v>
      </c>
      <c r="B65" s="78">
        <v>2560</v>
      </c>
      <c r="C65" s="79">
        <v>11.75</v>
      </c>
      <c r="D65" s="80" t="e">
        <v>#VALUE!</v>
      </c>
      <c r="E65" s="79">
        <v>13.25</v>
      </c>
      <c r="F65" s="81">
        <v>124251.92551174542</v>
      </c>
      <c r="G65" s="82">
        <v>14.75</v>
      </c>
      <c r="H65" s="81">
        <v>131314.36917478513</v>
      </c>
      <c r="I65" s="10"/>
      <c r="J65" s="77">
        <v>2600</v>
      </c>
      <c r="K65" s="84">
        <v>2600</v>
      </c>
      <c r="L65" s="85">
        <v>11.75</v>
      </c>
      <c r="M65" s="86">
        <v>134221.74181606979</v>
      </c>
      <c r="N65" s="87">
        <v>13.25</v>
      </c>
      <c r="O65" s="88">
        <v>142555.42533845667</v>
      </c>
      <c r="P65" s="87">
        <v>14.75</v>
      </c>
      <c r="Q65" s="88">
        <v>150771.6</v>
      </c>
    </row>
    <row r="66" spans="1:17" x14ac:dyDescent="0.2">
      <c r="A66" s="94"/>
      <c r="B66" s="89">
        <v>2860</v>
      </c>
      <c r="C66" s="90">
        <v>13.22</v>
      </c>
      <c r="D66" s="101">
        <v>130525.72963241235</v>
      </c>
      <c r="E66" s="90">
        <v>14.9</v>
      </c>
      <c r="F66" s="92">
        <v>138824.10093648403</v>
      </c>
      <c r="G66" s="93">
        <v>16.59</v>
      </c>
      <c r="H66" s="92">
        <v>147711.00921247565</v>
      </c>
      <c r="I66" s="10"/>
      <c r="J66" s="131"/>
      <c r="K66" s="95">
        <v>2900</v>
      </c>
      <c r="L66" s="96">
        <v>13.22</v>
      </c>
      <c r="M66" s="97">
        <v>155232.511713613</v>
      </c>
      <c r="N66" s="98">
        <v>14.9</v>
      </c>
      <c r="O66" s="99">
        <v>164825.66435590861</v>
      </c>
      <c r="P66" s="98">
        <v>16.59</v>
      </c>
      <c r="Q66" s="99">
        <v>175290.15</v>
      </c>
    </row>
    <row r="67" spans="1:17" x14ac:dyDescent="0.2">
      <c r="A67" s="94"/>
      <c r="B67" s="89">
        <v>3160</v>
      </c>
      <c r="C67" s="90">
        <v>14.69</v>
      </c>
      <c r="D67" s="101">
        <v>139224.30607738963</v>
      </c>
      <c r="E67" s="90">
        <v>16.559999999999999</v>
      </c>
      <c r="F67" s="92">
        <v>147993.50695899723</v>
      </c>
      <c r="G67" s="93">
        <v>18.43</v>
      </c>
      <c r="H67" s="92">
        <v>153290.33970627701</v>
      </c>
      <c r="I67" s="10"/>
      <c r="J67" s="131"/>
      <c r="K67" s="95">
        <v>3200</v>
      </c>
      <c r="L67" s="96">
        <v>14.69</v>
      </c>
      <c r="M67" s="97">
        <v>165955.65534199498</v>
      </c>
      <c r="N67" s="98">
        <v>16.559999999999999</v>
      </c>
      <c r="O67" s="99">
        <v>176078.49125901854</v>
      </c>
      <c r="P67" s="98">
        <v>18.43</v>
      </c>
      <c r="Q67" s="99">
        <v>187072.2</v>
      </c>
    </row>
    <row r="68" spans="1:17" x14ac:dyDescent="0.2">
      <c r="A68" s="94"/>
      <c r="B68" s="89">
        <v>3460</v>
      </c>
      <c r="C68" s="90">
        <v>16.16</v>
      </c>
      <c r="D68" s="101">
        <v>147911.11178292846</v>
      </c>
      <c r="E68" s="90">
        <v>18.22</v>
      </c>
      <c r="F68" s="92">
        <v>157162.91298151042</v>
      </c>
      <c r="G68" s="93">
        <v>20.28</v>
      </c>
      <c r="H68" s="92">
        <v>155703.34129114894</v>
      </c>
      <c r="I68" s="10"/>
      <c r="J68" s="131"/>
      <c r="K68" s="95">
        <v>3500</v>
      </c>
      <c r="L68" s="96">
        <v>16.16</v>
      </c>
      <c r="M68" s="97">
        <v>176690.56970981529</v>
      </c>
      <c r="N68" s="98">
        <v>18.22</v>
      </c>
      <c r="O68" s="99">
        <v>187331.31816212845</v>
      </c>
      <c r="P68" s="98">
        <v>20.28</v>
      </c>
      <c r="Q68" s="99">
        <v>192627.75</v>
      </c>
    </row>
    <row r="69" spans="1:17" ht="13.9" customHeight="1" x14ac:dyDescent="0.2">
      <c r="A69" s="94"/>
      <c r="B69" s="89">
        <v>3760</v>
      </c>
      <c r="C69" s="90">
        <v>17.63</v>
      </c>
      <c r="D69" s="101">
        <v>156597.91748846733</v>
      </c>
      <c r="E69" s="90">
        <v>19.87</v>
      </c>
      <c r="F69" s="92">
        <v>163613.27819375342</v>
      </c>
      <c r="G69" s="93">
        <v>22.12</v>
      </c>
      <c r="H69" s="92">
        <v>158952.06537614722</v>
      </c>
      <c r="I69" s="10"/>
      <c r="J69" s="131"/>
      <c r="K69" s="95">
        <v>3800</v>
      </c>
      <c r="L69" s="96">
        <v>17.63</v>
      </c>
      <c r="M69" s="97">
        <v>187413.71333819727</v>
      </c>
      <c r="N69" s="98">
        <v>19.87</v>
      </c>
      <c r="O69" s="99">
        <v>198584.14506523835</v>
      </c>
      <c r="P69" s="98">
        <v>22.12</v>
      </c>
      <c r="Q69" s="99">
        <v>203575.05000000002</v>
      </c>
    </row>
    <row r="70" spans="1:17" x14ac:dyDescent="0.2">
      <c r="A70" s="94"/>
      <c r="B70" s="89">
        <v>4060</v>
      </c>
      <c r="C70" s="90">
        <v>19.09</v>
      </c>
      <c r="D70" s="101">
        <v>159199.2509043536</v>
      </c>
      <c r="E70" s="90">
        <v>21.53</v>
      </c>
      <c r="F70" s="92">
        <v>166061.59199694046</v>
      </c>
      <c r="G70" s="93">
        <v>23.96</v>
      </c>
      <c r="H70" s="92">
        <v>167638.87108168605</v>
      </c>
      <c r="I70" s="10"/>
      <c r="J70" s="131"/>
      <c r="K70" s="95">
        <v>4100</v>
      </c>
      <c r="L70" s="96">
        <v>19.09</v>
      </c>
      <c r="M70" s="97">
        <v>198148.62770601764</v>
      </c>
      <c r="N70" s="98">
        <v>21.53</v>
      </c>
      <c r="O70" s="99">
        <v>209836.97196834834</v>
      </c>
      <c r="P70" s="98">
        <v>23.96</v>
      </c>
      <c r="Q70" s="99">
        <v>214509.75</v>
      </c>
    </row>
    <row r="71" spans="1:17" x14ac:dyDescent="0.2">
      <c r="A71" s="94"/>
      <c r="B71" s="89">
        <v>4360</v>
      </c>
      <c r="C71" s="90">
        <v>20.56</v>
      </c>
      <c r="D71" s="101">
        <v>164413.68847556459</v>
      </c>
      <c r="E71" s="90">
        <v>23.18</v>
      </c>
      <c r="F71" s="92">
        <v>168898.3402015949</v>
      </c>
      <c r="G71" s="93">
        <v>25.8</v>
      </c>
      <c r="H71" s="92">
        <v>176302.13530834814</v>
      </c>
      <c r="I71" s="10"/>
      <c r="J71" s="131"/>
      <c r="K71" s="95">
        <v>4400</v>
      </c>
      <c r="L71" s="96">
        <v>20.56</v>
      </c>
      <c r="M71" s="97">
        <v>208871.77133439959</v>
      </c>
      <c r="N71" s="98">
        <v>23.18</v>
      </c>
      <c r="O71" s="99">
        <v>214298.08221550175</v>
      </c>
      <c r="P71" s="98">
        <v>25.8</v>
      </c>
      <c r="Q71" s="99">
        <v>225444.45</v>
      </c>
    </row>
    <row r="72" spans="1:17" x14ac:dyDescent="0.2">
      <c r="A72" s="94"/>
      <c r="B72" s="89">
        <v>4660</v>
      </c>
      <c r="C72" s="90">
        <v>22.03</v>
      </c>
      <c r="D72" s="101">
        <v>166532.42157447647</v>
      </c>
      <c r="E72" s="90">
        <v>24.84</v>
      </c>
      <c r="F72" s="92">
        <v>174430.58773764258</v>
      </c>
      <c r="G72" s="93">
        <v>27.65</v>
      </c>
      <c r="H72" s="92">
        <v>184977.17027444858</v>
      </c>
      <c r="I72" s="10"/>
      <c r="J72" s="131"/>
      <c r="K72" s="95">
        <v>4700</v>
      </c>
      <c r="L72" s="96">
        <v>22.03</v>
      </c>
      <c r="M72" s="97">
        <v>213015.07161671628</v>
      </c>
      <c r="N72" s="98">
        <v>24.84</v>
      </c>
      <c r="O72" s="99">
        <v>224750.49883680057</v>
      </c>
      <c r="P72" s="98">
        <v>27.65</v>
      </c>
      <c r="Q72" s="99">
        <v>236391.75</v>
      </c>
    </row>
    <row r="73" spans="1:17" x14ac:dyDescent="0.2">
      <c r="A73" s="94"/>
      <c r="B73" s="89">
        <v>4960</v>
      </c>
      <c r="C73" s="90">
        <v>23.5</v>
      </c>
      <c r="D73" s="101">
        <v>172217.68872322355</v>
      </c>
      <c r="E73" s="90">
        <v>26.5</v>
      </c>
      <c r="F73" s="92">
        <v>182681.87608396061</v>
      </c>
      <c r="G73" s="93">
        <v>29.49</v>
      </c>
      <c r="H73" s="92">
        <v>193640.43450111063</v>
      </c>
      <c r="I73" s="10"/>
      <c r="J73" s="131"/>
      <c r="K73" s="95">
        <v>5000</v>
      </c>
      <c r="L73" s="96">
        <v>23.5</v>
      </c>
      <c r="M73" s="97">
        <v>222973.1171816022</v>
      </c>
      <c r="N73" s="98">
        <v>26.5</v>
      </c>
      <c r="O73" s="99">
        <v>235202.91545809933</v>
      </c>
      <c r="P73" s="98">
        <v>29.49</v>
      </c>
      <c r="Q73" s="99">
        <v>247339.05000000002</v>
      </c>
    </row>
    <row r="74" spans="1:17" x14ac:dyDescent="0.2">
      <c r="A74" s="94"/>
      <c r="B74" s="89">
        <v>5260</v>
      </c>
      <c r="C74" s="90">
        <v>24.97</v>
      </c>
      <c r="D74" s="101">
        <v>180045.23044975914</v>
      </c>
      <c r="E74" s="90">
        <v>28.15</v>
      </c>
      <c r="F74" s="92">
        <v>190933.16443027873</v>
      </c>
      <c r="G74" s="93">
        <v>31.33</v>
      </c>
      <c r="H74" s="92">
        <v>202315.46946721105</v>
      </c>
      <c r="I74" s="10"/>
      <c r="J74" s="131"/>
      <c r="K74" s="95">
        <v>5300</v>
      </c>
      <c r="L74" s="96">
        <v>24.97</v>
      </c>
      <c r="M74" s="97">
        <v>232954.70422536501</v>
      </c>
      <c r="N74" s="98">
        <v>28.15</v>
      </c>
      <c r="O74" s="99">
        <v>245667.10281883649</v>
      </c>
      <c r="P74" s="98">
        <v>31.33</v>
      </c>
      <c r="Q74" s="99">
        <v>258285.30000000002</v>
      </c>
    </row>
    <row r="75" spans="1:17" ht="12" thickBot="1" x14ac:dyDescent="0.25">
      <c r="A75" s="108"/>
      <c r="B75" s="103">
        <v>5560</v>
      </c>
      <c r="C75" s="104">
        <v>26.44</v>
      </c>
      <c r="D75" s="105">
        <v>187872.77217629488</v>
      </c>
      <c r="E75" s="104">
        <v>29.81</v>
      </c>
      <c r="F75" s="106">
        <v>199172.68203715837</v>
      </c>
      <c r="G75" s="107">
        <v>33.18</v>
      </c>
      <c r="H75" s="106">
        <v>210990.50443331155</v>
      </c>
      <c r="I75" s="10"/>
      <c r="J75" s="132"/>
      <c r="K75" s="109">
        <v>5600</v>
      </c>
      <c r="L75" s="110">
        <v>26.44</v>
      </c>
      <c r="M75" s="111">
        <v>242912.74979025102</v>
      </c>
      <c r="N75" s="112">
        <v>29.81</v>
      </c>
      <c r="O75" s="113">
        <v>256119.51944013531</v>
      </c>
      <c r="P75" s="112">
        <v>33.18</v>
      </c>
      <c r="Q75" s="113">
        <v>269220</v>
      </c>
    </row>
    <row r="76" spans="1:17" ht="10.15" customHeight="1" x14ac:dyDescent="0.2">
      <c r="A76" s="133">
        <v>2860</v>
      </c>
      <c r="B76" s="78">
        <v>2860</v>
      </c>
      <c r="C76" s="79">
        <v>14.87</v>
      </c>
      <c r="D76" s="134">
        <v>150417.10220936371</v>
      </c>
      <c r="E76" s="79">
        <v>16.766999999999999</v>
      </c>
      <c r="F76" s="134">
        <v>159194.54260857822</v>
      </c>
      <c r="G76" s="79">
        <v>18.662399999999998</v>
      </c>
      <c r="H76" s="81">
        <v>168542.8638705551</v>
      </c>
      <c r="I76" s="10"/>
      <c r="J76" s="77">
        <v>2900</v>
      </c>
      <c r="K76" s="84">
        <v>2900</v>
      </c>
      <c r="L76" s="85">
        <f>(K76/1000-0.2)*2.04*2.7</f>
        <v>14.871599999999999</v>
      </c>
      <c r="M76" s="135">
        <v>166719.57633154705</v>
      </c>
      <c r="N76" s="87">
        <v>16.766999999999999</v>
      </c>
      <c r="O76" s="86">
        <v>176838.88102673908</v>
      </c>
      <c r="P76" s="136">
        <v>18.662399999999998</v>
      </c>
      <c r="Q76" s="86">
        <v>187831.35</v>
      </c>
    </row>
    <row r="77" spans="1:17" ht="10.9" customHeight="1" x14ac:dyDescent="0.2">
      <c r="A77" s="137"/>
      <c r="B77" s="89">
        <v>3160</v>
      </c>
      <c r="C77" s="90">
        <v>16.52</v>
      </c>
      <c r="D77" s="101">
        <v>160805.95683769518</v>
      </c>
      <c r="E77" s="90">
        <v>18.63</v>
      </c>
      <c r="F77" s="101">
        <v>170055.40388838956</v>
      </c>
      <c r="G77" s="90">
        <v>20.736000000000001</v>
      </c>
      <c r="H77" s="92">
        <v>161888.8648660279</v>
      </c>
      <c r="I77" s="10"/>
      <c r="J77" s="131"/>
      <c r="K77" s="95">
        <v>3200</v>
      </c>
      <c r="L77" s="96">
        <f t="shared" ref="L77:L85" si="0">(K77/1000-0.2)*2.04*2.7</f>
        <v>16.524000000000001</v>
      </c>
      <c r="M77" s="138">
        <v>178211.34924525651</v>
      </c>
      <c r="N77" s="98">
        <v>18.63</v>
      </c>
      <c r="O77" s="97">
        <v>188855.62891940118</v>
      </c>
      <c r="P77" s="139">
        <v>20.736000000000001</v>
      </c>
      <c r="Q77" s="97">
        <v>200374.65</v>
      </c>
    </row>
    <row r="78" spans="1:17" x14ac:dyDescent="0.2">
      <c r="A78" s="137"/>
      <c r="B78" s="89">
        <v>3460</v>
      </c>
      <c r="C78" s="90">
        <v>18.18</v>
      </c>
      <c r="D78" s="101">
        <v>171194.81146602656</v>
      </c>
      <c r="E78" s="90">
        <v>20.492999999999999</v>
      </c>
      <c r="F78" s="101">
        <v>162824.63865138066</v>
      </c>
      <c r="G78" s="90">
        <v>22.809600000000003</v>
      </c>
      <c r="H78" s="92">
        <v>172088.21058940105</v>
      </c>
      <c r="I78" s="10"/>
      <c r="J78" s="131"/>
      <c r="K78" s="95">
        <v>3500</v>
      </c>
      <c r="L78" s="96">
        <f t="shared" si="0"/>
        <v>18.176400000000001</v>
      </c>
      <c r="M78" s="138">
        <v>189701.94508502207</v>
      </c>
      <c r="N78" s="98">
        <v>20.492999999999999</v>
      </c>
      <c r="O78" s="97">
        <v>200872.37681206327</v>
      </c>
      <c r="P78" s="139">
        <v>22.809600000000003</v>
      </c>
      <c r="Q78" s="97">
        <v>212916.90000000002</v>
      </c>
    </row>
    <row r="79" spans="1:17" x14ac:dyDescent="0.2">
      <c r="A79" s="137"/>
      <c r="B79" s="89">
        <v>3760</v>
      </c>
      <c r="C79" s="90">
        <v>19.829999999999998</v>
      </c>
      <c r="D79" s="101">
        <v>181583.66609435796</v>
      </c>
      <c r="E79" s="90">
        <v>22.355999999999998</v>
      </c>
      <c r="F79" s="101">
        <v>172600.23775497143</v>
      </c>
      <c r="G79" s="90">
        <v>24.883199999999999</v>
      </c>
      <c r="H79" s="92">
        <v>182288.73338671809</v>
      </c>
      <c r="I79" s="10"/>
      <c r="J79" s="131"/>
      <c r="K79" s="95">
        <v>3800</v>
      </c>
      <c r="L79" s="96">
        <f t="shared" si="0"/>
        <v>19.828800000000001</v>
      </c>
      <c r="M79" s="138">
        <v>201192.54092478775</v>
      </c>
      <c r="N79" s="98">
        <v>22.355999999999998</v>
      </c>
      <c r="O79" s="97">
        <v>212774.94853217289</v>
      </c>
      <c r="P79" s="139">
        <v>24.883199999999999</v>
      </c>
      <c r="Q79" s="97">
        <v>225460.2</v>
      </c>
    </row>
    <row r="80" spans="1:17" ht="13.9" customHeight="1" x14ac:dyDescent="0.2">
      <c r="A80" s="137"/>
      <c r="B80" s="89">
        <v>4060</v>
      </c>
      <c r="C80" s="90">
        <v>21.48</v>
      </c>
      <c r="D80" s="101">
        <v>172774.44469865973</v>
      </c>
      <c r="E80" s="90">
        <v>24.218999999999998</v>
      </c>
      <c r="F80" s="101">
        <v>182374.65978461839</v>
      </c>
      <c r="G80" s="90">
        <v>26.956799999999998</v>
      </c>
      <c r="H80" s="92">
        <v>192488.07911009135</v>
      </c>
      <c r="I80" s="10"/>
      <c r="J80" s="131"/>
      <c r="K80" s="95">
        <v>4100</v>
      </c>
      <c r="L80" s="96">
        <f t="shared" si="0"/>
        <v>21.481199999999998</v>
      </c>
      <c r="M80" s="138">
        <v>212683.13676455335</v>
      </c>
      <c r="N80" s="98">
        <v>24.218999999999998</v>
      </c>
      <c r="O80" s="97">
        <v>224905.87259738744</v>
      </c>
      <c r="P80" s="139">
        <v>26.956799999999998</v>
      </c>
      <c r="Q80" s="97">
        <v>238003.5</v>
      </c>
    </row>
    <row r="81" spans="1:17" x14ac:dyDescent="0.2">
      <c r="A81" s="137"/>
      <c r="B81" s="89">
        <v>4360</v>
      </c>
      <c r="C81" s="90">
        <v>23.13</v>
      </c>
      <c r="D81" s="101">
        <v>182123.94303458047</v>
      </c>
      <c r="E81" s="90">
        <v>26.082000000000001</v>
      </c>
      <c r="F81" s="101">
        <v>192149.08181426537</v>
      </c>
      <c r="G81" s="90">
        <v>29.030400000000004</v>
      </c>
      <c r="H81" s="92">
        <v>202688.6019074083</v>
      </c>
      <c r="I81" s="10"/>
      <c r="J81" s="131"/>
      <c r="K81" s="95">
        <v>4400</v>
      </c>
      <c r="L81" s="96">
        <f t="shared" si="0"/>
        <v>23.133600000000005</v>
      </c>
      <c r="M81" s="138">
        <v>224174.90967826289</v>
      </c>
      <c r="N81" s="98">
        <v>26.082000000000001</v>
      </c>
      <c r="O81" s="97">
        <v>236808.44431749702</v>
      </c>
      <c r="P81" s="139">
        <v>29.030400000000004</v>
      </c>
      <c r="Q81" s="97">
        <v>250545.75</v>
      </c>
    </row>
    <row r="82" spans="1:17" x14ac:dyDescent="0.2">
      <c r="A82" s="137"/>
      <c r="B82" s="89">
        <v>4660</v>
      </c>
      <c r="C82" s="90">
        <v>24.79</v>
      </c>
      <c r="D82" s="101">
        <v>191474.61844444514</v>
      </c>
      <c r="E82" s="90">
        <v>27.945</v>
      </c>
      <c r="F82" s="101">
        <v>201924.68091785623</v>
      </c>
      <c r="G82" s="90">
        <v>31.103999999999999</v>
      </c>
      <c r="H82" s="92">
        <v>212887.94763078156</v>
      </c>
      <c r="I82" s="10"/>
      <c r="J82" s="131"/>
      <c r="K82" s="95">
        <v>4700</v>
      </c>
      <c r="L82" s="96">
        <f t="shared" si="0"/>
        <v>24.786000000000001</v>
      </c>
      <c r="M82" s="138">
        <v>235665.50551802837</v>
      </c>
      <c r="N82" s="98">
        <v>27.945</v>
      </c>
      <c r="O82" s="97">
        <v>248939.36838271163</v>
      </c>
      <c r="P82" s="139">
        <v>31.103999999999999</v>
      </c>
      <c r="Q82" s="97">
        <v>263089.05</v>
      </c>
    </row>
    <row r="83" spans="1:17" x14ac:dyDescent="0.2">
      <c r="A83" s="137"/>
      <c r="B83" s="89">
        <v>4960</v>
      </c>
      <c r="C83" s="90">
        <v>26.44</v>
      </c>
      <c r="D83" s="101">
        <v>200824.11678036585</v>
      </c>
      <c r="E83" s="90">
        <v>29.808</v>
      </c>
      <c r="F83" s="101">
        <v>211699.10294750318</v>
      </c>
      <c r="G83" s="90">
        <v>33.177600000000005</v>
      </c>
      <c r="H83" s="92">
        <v>223088.47042809858</v>
      </c>
      <c r="I83" s="10"/>
      <c r="J83" s="131"/>
      <c r="K83" s="95">
        <v>5000</v>
      </c>
      <c r="L83" s="96">
        <f t="shared" si="0"/>
        <v>26.438400000000001</v>
      </c>
      <c r="M83" s="138">
        <v>247156.10135779408</v>
      </c>
      <c r="N83" s="98">
        <v>29.808</v>
      </c>
      <c r="O83" s="97">
        <v>260957.29334931748</v>
      </c>
      <c r="P83" s="139">
        <v>33.177600000000005</v>
      </c>
      <c r="Q83" s="97">
        <v>275632.35000000003</v>
      </c>
    </row>
    <row r="84" spans="1:17" x14ac:dyDescent="0.2">
      <c r="A84" s="137"/>
      <c r="B84" s="89">
        <v>5260</v>
      </c>
      <c r="C84" s="90">
        <v>28.09</v>
      </c>
      <c r="D84" s="101">
        <v>210173.61511628656</v>
      </c>
      <c r="E84" s="90">
        <v>31.670999999999999</v>
      </c>
      <c r="F84" s="101">
        <v>221473.52497715014</v>
      </c>
      <c r="G84" s="90">
        <v>35.251199999999997</v>
      </c>
      <c r="H84" s="92">
        <v>233287.81615147169</v>
      </c>
      <c r="I84" s="10"/>
      <c r="J84" s="131"/>
      <c r="K84" s="95">
        <v>5300</v>
      </c>
      <c r="L84" s="96">
        <f t="shared" si="0"/>
        <v>28.090800000000002</v>
      </c>
      <c r="M84" s="138">
        <v>258646.69719755967</v>
      </c>
      <c r="N84" s="98">
        <v>31.670999999999999</v>
      </c>
      <c r="O84" s="97">
        <v>272974.04124197958</v>
      </c>
      <c r="P84" s="139">
        <v>35.251199999999997</v>
      </c>
      <c r="Q84" s="97">
        <v>288174.60000000003</v>
      </c>
    </row>
    <row r="85" spans="1:17" ht="12" thickBot="1" x14ac:dyDescent="0.25">
      <c r="A85" s="140"/>
      <c r="B85" s="103">
        <v>5560</v>
      </c>
      <c r="C85" s="104">
        <v>29.74</v>
      </c>
      <c r="D85" s="105">
        <v>219523.1134522073</v>
      </c>
      <c r="E85" s="104">
        <v>33.533999999999999</v>
      </c>
      <c r="F85" s="105">
        <v>231249.1240807409</v>
      </c>
      <c r="G85" s="104">
        <v>37.324799999999996</v>
      </c>
      <c r="H85" s="106">
        <v>243488.33894878876</v>
      </c>
      <c r="I85" s="10"/>
      <c r="J85" s="132"/>
      <c r="K85" s="109">
        <v>5600</v>
      </c>
      <c r="L85" s="110">
        <f t="shared" si="0"/>
        <v>29.743199999999998</v>
      </c>
      <c r="M85" s="141">
        <v>270138.4701112691</v>
      </c>
      <c r="N85" s="112">
        <v>33.533999999999999</v>
      </c>
      <c r="O85" s="111">
        <v>284990.78913464164</v>
      </c>
      <c r="P85" s="142">
        <v>37.324799999999996</v>
      </c>
      <c r="Q85" s="111">
        <v>300717.90000000002</v>
      </c>
    </row>
    <row r="86" spans="1:17" ht="10.15" customHeight="1" x14ac:dyDescent="0.2">
      <c r="A86" s="133">
        <v>3160</v>
      </c>
      <c r="B86" s="78">
        <v>3160</v>
      </c>
      <c r="C86" s="79">
        <v>18.36</v>
      </c>
      <c r="D86" s="134">
        <v>171895.17046261131</v>
      </c>
      <c r="E86" s="79">
        <v>20.7</v>
      </c>
      <c r="F86" s="134">
        <v>163479.09176415563</v>
      </c>
      <c r="G86" s="79">
        <v>23.04</v>
      </c>
      <c r="H86" s="81">
        <v>172719.12222329932</v>
      </c>
      <c r="I86" s="10"/>
      <c r="J86" s="77">
        <v>3200</v>
      </c>
      <c r="K86" s="84">
        <v>3200</v>
      </c>
      <c r="L86" s="85">
        <f>(K86/1000-0.2)*2.04*3</f>
        <v>18.36</v>
      </c>
      <c r="M86" s="135">
        <v>198703.0295335663</v>
      </c>
      <c r="N86" s="87">
        <v>20.7</v>
      </c>
      <c r="O86" s="86">
        <v>201633.94365372774</v>
      </c>
      <c r="P86" s="136">
        <v>23.04</v>
      </c>
      <c r="Q86" s="86">
        <v>213679.2</v>
      </c>
    </row>
    <row r="87" spans="1:17" x14ac:dyDescent="0.2">
      <c r="A87" s="137"/>
      <c r="B87" s="89">
        <v>3460</v>
      </c>
      <c r="C87" s="90">
        <v>20.2</v>
      </c>
      <c r="D87" s="101">
        <v>164686.76963053548</v>
      </c>
      <c r="E87" s="90">
        <v>22.769999999999996</v>
      </c>
      <c r="F87" s="101">
        <v>173860.88394882405</v>
      </c>
      <c r="G87" s="90">
        <v>25.344000000000001</v>
      </c>
      <c r="H87" s="92">
        <v>183550.55665451457</v>
      </c>
      <c r="I87" s="10"/>
      <c r="J87" s="131"/>
      <c r="K87" s="95">
        <v>3500</v>
      </c>
      <c r="L87" s="96">
        <f t="shared" ref="L87:L94" si="1">(K87/1000-0.2)*2.04*3</f>
        <v>20.195999999999998</v>
      </c>
      <c r="M87" s="138">
        <v>202715.67460811671</v>
      </c>
      <c r="N87" s="98">
        <v>22.769999999999996</v>
      </c>
      <c r="O87" s="97">
        <v>214412.2583880543</v>
      </c>
      <c r="P87" s="139">
        <v>25.344000000000001</v>
      </c>
      <c r="Q87" s="97">
        <v>226984.80000000002</v>
      </c>
    </row>
    <row r="88" spans="1:17" x14ac:dyDescent="0.2">
      <c r="A88" s="137"/>
      <c r="B88" s="89">
        <v>3760</v>
      </c>
      <c r="C88" s="90">
        <v>22.03</v>
      </c>
      <c r="D88" s="101">
        <v>174667.17960035437</v>
      </c>
      <c r="E88" s="90">
        <v>24.839999999999996</v>
      </c>
      <c r="F88" s="101">
        <v>184267.39468631305</v>
      </c>
      <c r="G88" s="90">
        <v>27.647999999999996</v>
      </c>
      <c r="H88" s="92">
        <v>194380.8140117859</v>
      </c>
      <c r="I88" s="10"/>
      <c r="J88" s="131"/>
      <c r="K88" s="95">
        <v>3800</v>
      </c>
      <c r="L88" s="96">
        <f t="shared" si="1"/>
        <v>22.031999999999996</v>
      </c>
      <c r="M88" s="138">
        <v>214969.0143634906</v>
      </c>
      <c r="N88" s="98">
        <v>24.839999999999996</v>
      </c>
      <c r="O88" s="97">
        <v>227191.75019632463</v>
      </c>
      <c r="P88" s="139">
        <v>27.647999999999996</v>
      </c>
      <c r="Q88" s="97">
        <v>240289.35</v>
      </c>
    </row>
    <row r="89" spans="1:17" x14ac:dyDescent="0.2">
      <c r="A89" s="137"/>
      <c r="B89" s="89">
        <v>4060</v>
      </c>
      <c r="C89" s="90">
        <v>23.87</v>
      </c>
      <c r="D89" s="101">
        <v>184647.58957017344</v>
      </c>
      <c r="E89" s="90">
        <v>26.909999999999997</v>
      </c>
      <c r="F89" s="101">
        <v>194672.72834985817</v>
      </c>
      <c r="G89" s="90">
        <v>29.951999999999995</v>
      </c>
      <c r="H89" s="92">
        <v>205212.24844300121</v>
      </c>
      <c r="I89" s="10"/>
      <c r="J89" s="131"/>
      <c r="K89" s="95">
        <v>4100</v>
      </c>
      <c r="L89" s="96">
        <f t="shared" si="1"/>
        <v>23.867999999999995</v>
      </c>
      <c r="M89" s="138">
        <v>227221.17704492065</v>
      </c>
      <c r="N89" s="98">
        <v>26.909999999999997</v>
      </c>
      <c r="O89" s="97">
        <v>239970.06493065113</v>
      </c>
      <c r="P89" s="139">
        <v>29.951999999999995</v>
      </c>
      <c r="Q89" s="97">
        <v>253593.90000000002</v>
      </c>
    </row>
    <row r="90" spans="1:17" ht="13.9" customHeight="1" x14ac:dyDescent="0.2">
      <c r="A90" s="137"/>
      <c r="B90" s="89">
        <v>4360</v>
      </c>
      <c r="C90" s="90">
        <v>25.7</v>
      </c>
      <c r="D90" s="101">
        <v>194627.99953999231</v>
      </c>
      <c r="E90" s="90">
        <v>28.98</v>
      </c>
      <c r="F90" s="101">
        <v>205078.06201340345</v>
      </c>
      <c r="G90" s="90">
        <v>32.256</v>
      </c>
      <c r="H90" s="92">
        <v>216042.50580027254</v>
      </c>
      <c r="I90" s="10"/>
      <c r="J90" s="131"/>
      <c r="K90" s="95">
        <v>4400</v>
      </c>
      <c r="L90" s="96">
        <f t="shared" si="1"/>
        <v>25.704000000000004</v>
      </c>
      <c r="M90" s="138">
        <v>239474.51680029451</v>
      </c>
      <c r="N90" s="98">
        <v>28.98</v>
      </c>
      <c r="O90" s="97">
        <v>252748.37966497766</v>
      </c>
      <c r="P90" s="139">
        <v>32.256</v>
      </c>
      <c r="Q90" s="97">
        <v>266898.45</v>
      </c>
    </row>
    <row r="91" spans="1:17" x14ac:dyDescent="0.2">
      <c r="A91" s="137"/>
      <c r="B91" s="89">
        <v>4660</v>
      </c>
      <c r="C91" s="90">
        <v>27.54</v>
      </c>
      <c r="D91" s="101">
        <v>204609.58658375512</v>
      </c>
      <c r="E91" s="90">
        <v>31.049999999999997</v>
      </c>
      <c r="F91" s="101">
        <v>215484.57275089246</v>
      </c>
      <c r="G91" s="90">
        <v>34.56</v>
      </c>
      <c r="H91" s="92">
        <v>226873.94023148785</v>
      </c>
      <c r="I91" s="10"/>
      <c r="J91" s="131"/>
      <c r="K91" s="95">
        <v>4700</v>
      </c>
      <c r="L91" s="96">
        <f t="shared" si="1"/>
        <v>27.54</v>
      </c>
      <c r="M91" s="138">
        <v>251726.6794817246</v>
      </c>
      <c r="N91" s="98">
        <v>31.049999999999997</v>
      </c>
      <c r="O91" s="97">
        <v>265527.87147324806</v>
      </c>
      <c r="P91" s="139">
        <v>34.56</v>
      </c>
      <c r="Q91" s="97">
        <v>280201.95</v>
      </c>
    </row>
    <row r="92" spans="1:17" x14ac:dyDescent="0.2">
      <c r="A92" s="137"/>
      <c r="B92" s="89">
        <v>4960</v>
      </c>
      <c r="C92" s="90">
        <v>29.38</v>
      </c>
      <c r="D92" s="101">
        <v>214589.99655357402</v>
      </c>
      <c r="E92" s="90">
        <v>33.119999999999997</v>
      </c>
      <c r="F92" s="101">
        <v>225889.90641443766</v>
      </c>
      <c r="G92" s="90">
        <v>36.864000000000004</v>
      </c>
      <c r="H92" s="92">
        <v>237704.19758875921</v>
      </c>
      <c r="I92" s="10"/>
      <c r="J92" s="131"/>
      <c r="K92" s="95">
        <v>5000</v>
      </c>
      <c r="L92" s="96">
        <f t="shared" si="1"/>
        <v>29.375999999999998</v>
      </c>
      <c r="M92" s="138">
        <v>263980.01923709852</v>
      </c>
      <c r="N92" s="98">
        <v>33.119999999999997</v>
      </c>
      <c r="O92" s="97">
        <v>278306.18620757456</v>
      </c>
      <c r="P92" s="139">
        <v>36.864000000000004</v>
      </c>
      <c r="Q92" s="97">
        <v>293508.60000000003</v>
      </c>
    </row>
    <row r="93" spans="1:17" x14ac:dyDescent="0.2">
      <c r="A93" s="137"/>
      <c r="B93" s="89">
        <v>5260</v>
      </c>
      <c r="C93" s="90">
        <v>31.21</v>
      </c>
      <c r="D93" s="101">
        <v>224570.40652339309</v>
      </c>
      <c r="E93" s="90">
        <v>35.19</v>
      </c>
      <c r="F93" s="101">
        <v>236295.24007798277</v>
      </c>
      <c r="G93" s="90">
        <v>39.167999999999999</v>
      </c>
      <c r="H93" s="92">
        <v>248534.4549460306</v>
      </c>
      <c r="I93" s="10"/>
      <c r="J93" s="131"/>
      <c r="K93" s="95">
        <v>5300</v>
      </c>
      <c r="L93" s="96">
        <f t="shared" si="1"/>
        <v>31.212</v>
      </c>
      <c r="M93" s="138">
        <v>276232.18191852851</v>
      </c>
      <c r="N93" s="98">
        <v>35.19</v>
      </c>
      <c r="O93" s="97">
        <v>291084.50094190106</v>
      </c>
      <c r="P93" s="139">
        <v>39.167999999999999</v>
      </c>
      <c r="Q93" s="97">
        <v>306812.10000000003</v>
      </c>
    </row>
    <row r="94" spans="1:17" ht="12" thickBot="1" x14ac:dyDescent="0.25">
      <c r="A94" s="140"/>
      <c r="B94" s="103">
        <v>5560</v>
      </c>
      <c r="C94" s="104">
        <v>33.049999999999997</v>
      </c>
      <c r="D94" s="105">
        <v>234550.81649321201</v>
      </c>
      <c r="E94" s="104">
        <v>37.259999999999991</v>
      </c>
      <c r="F94" s="105">
        <v>246701.75081547181</v>
      </c>
      <c r="G94" s="104">
        <v>41.471999999999994</v>
      </c>
      <c r="H94" s="106">
        <v>259365.88937724585</v>
      </c>
      <c r="I94" s="10"/>
      <c r="J94" s="131"/>
      <c r="K94" s="126">
        <v>5600</v>
      </c>
      <c r="L94" s="127">
        <f t="shared" si="1"/>
        <v>33.047999999999995</v>
      </c>
      <c r="M94" s="143">
        <v>288485.52167390246</v>
      </c>
      <c r="N94" s="129">
        <v>37.259999999999991</v>
      </c>
      <c r="O94" s="128">
        <v>303863.99275017146</v>
      </c>
      <c r="P94" s="144">
        <v>41.471999999999994</v>
      </c>
      <c r="Q94" s="128">
        <v>320116.65000000002</v>
      </c>
    </row>
    <row r="95" spans="1:17" ht="10.15" customHeight="1" x14ac:dyDescent="0.2">
      <c r="A95" s="133">
        <v>3460</v>
      </c>
      <c r="B95" s="78">
        <v>3460</v>
      </c>
      <c r="C95" s="145">
        <v>22.215599999999995</v>
      </c>
      <c r="D95" s="146">
        <v>175298.09123425267</v>
      </c>
      <c r="E95" s="79">
        <v>25.046999999999993</v>
      </c>
      <c r="F95" s="147">
        <v>184898.30632021127</v>
      </c>
      <c r="G95" s="79">
        <v>27.878399999999999</v>
      </c>
      <c r="H95" s="147">
        <v>195011.72564568411</v>
      </c>
      <c r="I95" s="10"/>
      <c r="J95" s="77">
        <v>3500</v>
      </c>
      <c r="K95" s="84">
        <v>3500</v>
      </c>
      <c r="L95" s="85">
        <f>(K95/1000-0.2)*2.04*3.3</f>
        <v>22.215599999999995</v>
      </c>
      <c r="M95" s="135">
        <v>215730.581205155</v>
      </c>
      <c r="N95" s="87">
        <v>25.046999999999993</v>
      </c>
      <c r="O95" s="86">
        <v>227953.31703798907</v>
      </c>
      <c r="P95" s="136">
        <v>27.878399999999999</v>
      </c>
      <c r="Q95" s="86">
        <v>241050.6</v>
      </c>
    </row>
    <row r="96" spans="1:17" x14ac:dyDescent="0.2">
      <c r="A96" s="137"/>
      <c r="B96" s="89">
        <v>3760</v>
      </c>
      <c r="C96" s="148">
        <v>24.235199999999995</v>
      </c>
      <c r="D96" s="149">
        <v>185909.41283796984</v>
      </c>
      <c r="E96" s="90">
        <v>27.323999999999998</v>
      </c>
      <c r="F96" s="92">
        <v>195934.55161765471</v>
      </c>
      <c r="G96" s="90">
        <v>30.412799999999997</v>
      </c>
      <c r="H96" s="92">
        <v>206474.07171079758</v>
      </c>
      <c r="I96" s="10"/>
      <c r="J96" s="131"/>
      <c r="K96" s="95">
        <v>3800</v>
      </c>
      <c r="L96" s="96">
        <f t="shared" ref="L96:L102" si="2">(K96/1000-0.2)*2.04*3.3</f>
        <v>24.235199999999995</v>
      </c>
      <c r="M96" s="138">
        <v>228745.48780219333</v>
      </c>
      <c r="N96" s="98">
        <v>27.323999999999998</v>
      </c>
      <c r="O96" s="97">
        <v>241493.19861398</v>
      </c>
      <c r="P96" s="139">
        <v>30.412799999999997</v>
      </c>
      <c r="Q96" s="97">
        <v>255116.40000000002</v>
      </c>
    </row>
    <row r="97" spans="1:17" x14ac:dyDescent="0.2">
      <c r="A97" s="137"/>
      <c r="B97" s="89">
        <v>4060</v>
      </c>
      <c r="C97" s="148">
        <v>26.254799999999992</v>
      </c>
      <c r="D97" s="149">
        <v>196520.73444168706</v>
      </c>
      <c r="E97" s="90">
        <v>29.600999999999996</v>
      </c>
      <c r="F97" s="92">
        <v>206970.79691509806</v>
      </c>
      <c r="G97" s="90">
        <v>32.947199999999995</v>
      </c>
      <c r="H97" s="92">
        <v>217935.24070196724</v>
      </c>
      <c r="I97" s="10"/>
      <c r="J97" s="131"/>
      <c r="K97" s="95">
        <v>4100</v>
      </c>
      <c r="L97" s="96">
        <f t="shared" si="2"/>
        <v>26.254799999999992</v>
      </c>
      <c r="M97" s="138">
        <v>241759.21732528787</v>
      </c>
      <c r="N97" s="98">
        <v>29.600999999999996</v>
      </c>
      <c r="O97" s="97">
        <v>255034.25726391486</v>
      </c>
      <c r="P97" s="139">
        <v>32.947199999999995</v>
      </c>
      <c r="Q97" s="97">
        <v>269184.3</v>
      </c>
    </row>
    <row r="98" spans="1:17" x14ac:dyDescent="0.2">
      <c r="A98" s="137"/>
      <c r="B98" s="89">
        <v>4360</v>
      </c>
      <c r="C98" s="148">
        <v>28.274400000000004</v>
      </c>
      <c r="D98" s="149">
        <v>207132.05604540417</v>
      </c>
      <c r="E98" s="90">
        <v>31.878</v>
      </c>
      <c r="F98" s="92">
        <v>218008.21928648528</v>
      </c>
      <c r="G98" s="90">
        <v>35.4816</v>
      </c>
      <c r="H98" s="92">
        <v>229396.4096931369</v>
      </c>
      <c r="I98" s="10"/>
      <c r="J98" s="131"/>
      <c r="K98" s="95">
        <v>4400</v>
      </c>
      <c r="L98" s="96">
        <f t="shared" si="2"/>
        <v>28.274400000000004</v>
      </c>
      <c r="M98" s="138">
        <v>254774.12392232617</v>
      </c>
      <c r="N98" s="98">
        <v>31.878</v>
      </c>
      <c r="O98" s="97">
        <v>268574.13883990573</v>
      </c>
      <c r="P98" s="139">
        <v>35.4816</v>
      </c>
      <c r="Q98" s="97">
        <v>283250.10000000003</v>
      </c>
    </row>
    <row r="99" spans="1:17" ht="13.9" customHeight="1" x14ac:dyDescent="0.2">
      <c r="A99" s="137"/>
      <c r="B99" s="89">
        <v>4660</v>
      </c>
      <c r="C99" s="148">
        <v>30.293999999999997</v>
      </c>
      <c r="D99" s="149">
        <v>217744.55472306517</v>
      </c>
      <c r="E99" s="90">
        <v>34.154999999999994</v>
      </c>
      <c r="F99" s="92">
        <v>229044.4645839287</v>
      </c>
      <c r="G99" s="90">
        <v>38.015999999999998</v>
      </c>
      <c r="H99" s="92">
        <v>240858.75575825028</v>
      </c>
      <c r="I99" s="10"/>
      <c r="J99" s="131"/>
      <c r="K99" s="95">
        <v>4700</v>
      </c>
      <c r="L99" s="96">
        <f t="shared" si="2"/>
        <v>30.293999999999997</v>
      </c>
      <c r="M99" s="138">
        <v>267789.03051936458</v>
      </c>
      <c r="N99" s="98">
        <v>34.154999999999994</v>
      </c>
      <c r="O99" s="97">
        <v>282115.19748984062</v>
      </c>
      <c r="P99" s="139">
        <v>38.015999999999998</v>
      </c>
      <c r="Q99" s="97">
        <v>297316.95</v>
      </c>
    </row>
    <row r="100" spans="1:17" x14ac:dyDescent="0.2">
      <c r="A100" s="137"/>
      <c r="B100" s="89">
        <v>4960</v>
      </c>
      <c r="C100" s="148">
        <v>32.313600000000001</v>
      </c>
      <c r="D100" s="149">
        <v>228355.87632678234</v>
      </c>
      <c r="E100" s="90">
        <v>36.431999999999995</v>
      </c>
      <c r="F100" s="92">
        <v>240080.70988137214</v>
      </c>
      <c r="G100" s="90">
        <v>40.550399999999996</v>
      </c>
      <c r="H100" s="92">
        <v>252319.92474941994</v>
      </c>
      <c r="I100" s="10"/>
      <c r="J100" s="131"/>
      <c r="K100" s="95">
        <v>5000</v>
      </c>
      <c r="L100" s="96">
        <f t="shared" si="2"/>
        <v>32.313600000000001</v>
      </c>
      <c r="M100" s="138">
        <v>280802.76004245912</v>
      </c>
      <c r="N100" s="98">
        <v>36.431999999999995</v>
      </c>
      <c r="O100" s="97">
        <v>295655.07906583155</v>
      </c>
      <c r="P100" s="139">
        <v>40.550399999999996</v>
      </c>
      <c r="Q100" s="97">
        <v>311382.75</v>
      </c>
    </row>
    <row r="101" spans="1:17" x14ac:dyDescent="0.2">
      <c r="A101" s="137"/>
      <c r="B101" s="89">
        <v>5260</v>
      </c>
      <c r="C101" s="148">
        <v>34.333199999999998</v>
      </c>
      <c r="D101" s="149">
        <v>238967.19793049953</v>
      </c>
      <c r="E101" s="90">
        <v>38.708999999999996</v>
      </c>
      <c r="F101" s="92">
        <v>251116.95517881555</v>
      </c>
      <c r="G101" s="90">
        <v>43.084799999999994</v>
      </c>
      <c r="H101" s="92">
        <v>263782.27081453335</v>
      </c>
      <c r="I101" s="10"/>
      <c r="J101" s="131"/>
      <c r="K101" s="95">
        <v>5300</v>
      </c>
      <c r="L101" s="96">
        <f t="shared" si="2"/>
        <v>34.333199999999998</v>
      </c>
      <c r="M101" s="138">
        <v>293817.66663949739</v>
      </c>
      <c r="N101" s="98">
        <v>38.708999999999996</v>
      </c>
      <c r="O101" s="97">
        <v>309196.13771576638</v>
      </c>
      <c r="P101" s="139">
        <v>43.084799999999994</v>
      </c>
      <c r="Q101" s="97">
        <v>325449.60000000003</v>
      </c>
    </row>
    <row r="102" spans="1:17" ht="12" thickBot="1" x14ac:dyDescent="0.25">
      <c r="A102" s="140"/>
      <c r="B102" s="103">
        <v>5560</v>
      </c>
      <c r="C102" s="150">
        <v>36.352799999999995</v>
      </c>
      <c r="D102" s="151">
        <v>249578.51953421667</v>
      </c>
      <c r="E102" s="104">
        <v>40.98599999999999</v>
      </c>
      <c r="F102" s="152">
        <v>262154.37755020271</v>
      </c>
      <c r="G102" s="115">
        <v>45.619199999999992</v>
      </c>
      <c r="H102" s="153">
        <v>275243.439805703</v>
      </c>
      <c r="I102" s="10"/>
      <c r="J102" s="131"/>
      <c r="K102" s="126">
        <v>5600</v>
      </c>
      <c r="L102" s="127">
        <f t="shared" si="2"/>
        <v>36.352799999999995</v>
      </c>
      <c r="M102" s="143">
        <v>306832.57323653583</v>
      </c>
      <c r="N102" s="129">
        <v>40.98599999999999</v>
      </c>
      <c r="O102" s="128">
        <v>322736.01929175737</v>
      </c>
      <c r="P102" s="144">
        <v>45.619199999999992</v>
      </c>
      <c r="Q102" s="128">
        <v>339516.45</v>
      </c>
    </row>
    <row r="103" spans="1:17" ht="10.15" customHeight="1" x14ac:dyDescent="0.2">
      <c r="A103" s="133">
        <v>3760</v>
      </c>
      <c r="B103" s="78">
        <v>3760</v>
      </c>
      <c r="C103" s="79">
        <v>26.438399999999998</v>
      </c>
      <c r="D103" s="154">
        <v>197151.64607558516</v>
      </c>
      <c r="E103" s="79">
        <v>29.808</v>
      </c>
      <c r="F103" s="155">
        <v>207601.70854899625</v>
      </c>
      <c r="G103" s="79">
        <v>33.177599999999998</v>
      </c>
      <c r="H103" s="156">
        <v>218566.15233586551</v>
      </c>
      <c r="I103" s="10"/>
      <c r="J103" s="77">
        <v>3800</v>
      </c>
      <c r="K103" s="84">
        <v>3800</v>
      </c>
      <c r="L103" s="85">
        <f>(K103/1000-0.2)*2.04*3.6</f>
        <v>26.438399999999998</v>
      </c>
      <c r="M103" s="86">
        <v>242521.96124089611</v>
      </c>
      <c r="N103" s="87">
        <v>29.808</v>
      </c>
      <c r="O103" s="88">
        <v>255795.82410557938</v>
      </c>
      <c r="P103" s="87">
        <v>33.177599999999998</v>
      </c>
      <c r="Q103" s="88">
        <v>269945.55</v>
      </c>
    </row>
    <row r="104" spans="1:17" x14ac:dyDescent="0.2">
      <c r="A104" s="137"/>
      <c r="B104" s="89">
        <v>4060</v>
      </c>
      <c r="C104" s="123">
        <v>28.641599999999997</v>
      </c>
      <c r="D104" s="157">
        <v>208393.8793132006</v>
      </c>
      <c r="E104" s="90">
        <v>32.291999999999994</v>
      </c>
      <c r="F104" s="158">
        <v>219270.04255428174</v>
      </c>
      <c r="G104" s="90">
        <v>35.942399999999992</v>
      </c>
      <c r="H104" s="122">
        <v>230658.23296093327</v>
      </c>
      <c r="I104" s="10"/>
      <c r="J104" s="131"/>
      <c r="K104" s="95">
        <v>4100</v>
      </c>
      <c r="L104" s="96">
        <f t="shared" ref="L104:L109" si="3">(K104/1000-0.2)*2.04*3.6</f>
        <v>28.641599999999997</v>
      </c>
      <c r="M104" s="97">
        <v>256297.25760565509</v>
      </c>
      <c r="N104" s="98">
        <v>32.291999999999994</v>
      </c>
      <c r="O104" s="99">
        <v>270098.44959717855</v>
      </c>
      <c r="P104" s="98">
        <v>35.942399999999992</v>
      </c>
      <c r="Q104" s="99">
        <v>284774.7</v>
      </c>
    </row>
    <row r="105" spans="1:17" x14ac:dyDescent="0.2">
      <c r="A105" s="137"/>
      <c r="B105" s="89">
        <v>4360</v>
      </c>
      <c r="C105" s="123">
        <v>30.844800000000006</v>
      </c>
      <c r="D105" s="157">
        <v>219637.28962475984</v>
      </c>
      <c r="E105" s="90">
        <v>34.776000000000003</v>
      </c>
      <c r="F105" s="158">
        <v>230937.19948562334</v>
      </c>
      <c r="G105" s="90">
        <v>38.7072</v>
      </c>
      <c r="H105" s="122">
        <v>242751.49065994498</v>
      </c>
      <c r="I105" s="10"/>
      <c r="J105" s="131"/>
      <c r="K105" s="95">
        <v>4400</v>
      </c>
      <c r="L105" s="96">
        <f t="shared" si="3"/>
        <v>30.844800000000006</v>
      </c>
      <c r="M105" s="97">
        <v>270073.73104435793</v>
      </c>
      <c r="N105" s="98">
        <v>34.776000000000003</v>
      </c>
      <c r="O105" s="99">
        <v>284399.89801483403</v>
      </c>
      <c r="P105" s="98">
        <v>38.7072</v>
      </c>
      <c r="Q105" s="99">
        <v>299601.75</v>
      </c>
    </row>
    <row r="106" spans="1:17" x14ac:dyDescent="0.2">
      <c r="A106" s="137"/>
      <c r="B106" s="89">
        <v>4660</v>
      </c>
      <c r="C106" s="123">
        <v>33.048000000000002</v>
      </c>
      <c r="D106" s="157">
        <v>230879.52286237516</v>
      </c>
      <c r="E106" s="90">
        <v>37.26</v>
      </c>
      <c r="F106" s="158">
        <v>242604.35641696499</v>
      </c>
      <c r="G106" s="90">
        <v>41.472000000000001</v>
      </c>
      <c r="H106" s="122">
        <v>254843.57128501276</v>
      </c>
      <c r="I106" s="10"/>
      <c r="J106" s="131"/>
      <c r="K106" s="95">
        <v>4700</v>
      </c>
      <c r="L106" s="96">
        <f t="shared" si="3"/>
        <v>33.048000000000002</v>
      </c>
      <c r="M106" s="97">
        <v>283850.20448306075</v>
      </c>
      <c r="N106" s="98">
        <v>37.26</v>
      </c>
      <c r="O106" s="99">
        <v>298702.52350643324</v>
      </c>
      <c r="P106" s="98">
        <v>41.472000000000001</v>
      </c>
      <c r="Q106" s="99">
        <v>314430.90000000002</v>
      </c>
    </row>
    <row r="107" spans="1:17" ht="13.9" customHeight="1" x14ac:dyDescent="0.2">
      <c r="A107" s="137"/>
      <c r="B107" s="89">
        <v>4960</v>
      </c>
      <c r="C107" s="123">
        <v>35.251199999999997</v>
      </c>
      <c r="D107" s="157">
        <v>242121.75609999057</v>
      </c>
      <c r="E107" s="90">
        <v>39.744</v>
      </c>
      <c r="F107" s="158">
        <v>254271.51334830662</v>
      </c>
      <c r="G107" s="90">
        <v>44.236800000000002</v>
      </c>
      <c r="H107" s="122">
        <v>266936.82898402447</v>
      </c>
      <c r="I107" s="10"/>
      <c r="J107" s="131"/>
      <c r="K107" s="95">
        <v>5000</v>
      </c>
      <c r="L107" s="96">
        <f t="shared" si="3"/>
        <v>35.251199999999997</v>
      </c>
      <c r="M107" s="97">
        <v>297626.67792176356</v>
      </c>
      <c r="N107" s="98">
        <v>39.744</v>
      </c>
      <c r="O107" s="99">
        <v>313005.14899803262</v>
      </c>
      <c r="P107" s="98">
        <v>44.236800000000002</v>
      </c>
      <c r="Q107" s="99">
        <v>329257.95</v>
      </c>
    </row>
    <row r="108" spans="1:17" x14ac:dyDescent="0.2">
      <c r="A108" s="137"/>
      <c r="B108" s="89">
        <v>5260</v>
      </c>
      <c r="C108" s="123">
        <v>37.4544</v>
      </c>
      <c r="D108" s="157">
        <v>253363.98933760592</v>
      </c>
      <c r="E108" s="90">
        <v>42.227999999999994</v>
      </c>
      <c r="F108" s="158">
        <v>265939.84735359199</v>
      </c>
      <c r="G108" s="90">
        <v>47.001599999999996</v>
      </c>
      <c r="H108" s="122">
        <v>279028.90960909228</v>
      </c>
      <c r="I108" s="10"/>
      <c r="J108" s="131"/>
      <c r="K108" s="95">
        <v>5300</v>
      </c>
      <c r="L108" s="96">
        <f t="shared" si="3"/>
        <v>37.4544</v>
      </c>
      <c r="M108" s="97">
        <v>311403.15136046638</v>
      </c>
      <c r="N108" s="98">
        <v>42.227999999999994</v>
      </c>
      <c r="O108" s="99">
        <v>327306.59741568798</v>
      </c>
      <c r="P108" s="98">
        <v>47.001599999999996</v>
      </c>
      <c r="Q108" s="99">
        <v>344087.10000000003</v>
      </c>
    </row>
    <row r="109" spans="1:17" ht="12" thickBot="1" x14ac:dyDescent="0.25">
      <c r="A109" s="140"/>
      <c r="B109" s="103">
        <v>5560</v>
      </c>
      <c r="C109" s="150">
        <v>39.657599999999995</v>
      </c>
      <c r="D109" s="159">
        <v>264606.22257522139</v>
      </c>
      <c r="E109" s="104">
        <v>44.711999999999996</v>
      </c>
      <c r="F109" s="160">
        <v>277607.00428493368</v>
      </c>
      <c r="G109" s="104">
        <v>49.766399999999997</v>
      </c>
      <c r="H109" s="161">
        <v>291120.9902341601</v>
      </c>
      <c r="I109" s="10"/>
      <c r="J109" s="131"/>
      <c r="K109" s="126">
        <v>5600</v>
      </c>
      <c r="L109" s="127">
        <f t="shared" si="3"/>
        <v>39.657599999999995</v>
      </c>
      <c r="M109" s="128">
        <v>325178.44772522541</v>
      </c>
      <c r="N109" s="129">
        <v>44.711999999999996</v>
      </c>
      <c r="O109" s="130">
        <v>341609.22290728719</v>
      </c>
      <c r="P109" s="129">
        <v>49.766399999999997</v>
      </c>
      <c r="Q109" s="130">
        <v>358914.15</v>
      </c>
    </row>
    <row r="110" spans="1:17" ht="10.15" customHeight="1" x14ac:dyDescent="0.2">
      <c r="A110" s="133">
        <v>4060</v>
      </c>
      <c r="B110" s="78">
        <v>4060</v>
      </c>
      <c r="C110" s="79">
        <v>31.028399999999994</v>
      </c>
      <c r="D110" s="154">
        <v>220268.20125865799</v>
      </c>
      <c r="E110" s="79">
        <v>34.982999999999997</v>
      </c>
      <c r="F110" s="155">
        <v>231568.11111952158</v>
      </c>
      <c r="G110" s="79">
        <v>38.937599999999989</v>
      </c>
      <c r="H110" s="156">
        <v>243382.4022938431</v>
      </c>
      <c r="I110" s="10"/>
      <c r="J110" s="77">
        <v>4100</v>
      </c>
      <c r="K110" s="84">
        <v>4100</v>
      </c>
      <c r="L110" s="85">
        <f t="shared" ref="L110:L115" si="4">(K110/1000-0.2)*2.04*3.9</f>
        <v>31.028399999999994</v>
      </c>
      <c r="M110" s="135">
        <v>270835.29788602242</v>
      </c>
      <c r="N110" s="87">
        <v>34.982999999999997</v>
      </c>
      <c r="O110" s="86">
        <v>285162.6419304423</v>
      </c>
      <c r="P110" s="136">
        <v>38.937599999999989</v>
      </c>
      <c r="Q110" s="86">
        <v>300363</v>
      </c>
    </row>
    <row r="111" spans="1:17" x14ac:dyDescent="0.2">
      <c r="A111" s="137"/>
      <c r="B111" s="89">
        <v>4360</v>
      </c>
      <c r="C111" s="123">
        <v>33.415200000000006</v>
      </c>
      <c r="D111" s="157">
        <v>232141.34613017162</v>
      </c>
      <c r="E111" s="90">
        <v>37.673999999999999</v>
      </c>
      <c r="F111" s="158">
        <v>243866.17968476136</v>
      </c>
      <c r="G111" s="90">
        <v>41.9328</v>
      </c>
      <c r="H111" s="122">
        <v>256105.39455280924</v>
      </c>
      <c r="I111" s="10"/>
      <c r="J111" s="131"/>
      <c r="K111" s="95">
        <v>4400</v>
      </c>
      <c r="L111" s="96">
        <f t="shared" si="4"/>
        <v>33.415200000000006</v>
      </c>
      <c r="M111" s="138">
        <v>285373.33816638961</v>
      </c>
      <c r="N111" s="98">
        <v>37.673999999999999</v>
      </c>
      <c r="O111" s="97">
        <v>300225.65718976222</v>
      </c>
      <c r="P111" s="139">
        <v>41.9328</v>
      </c>
      <c r="Q111" s="97">
        <v>315953.40000000002</v>
      </c>
    </row>
    <row r="112" spans="1:17" x14ac:dyDescent="0.2">
      <c r="A112" s="137"/>
      <c r="B112" s="89">
        <v>4660</v>
      </c>
      <c r="C112" s="123">
        <v>35.802</v>
      </c>
      <c r="D112" s="157">
        <v>244014.49100168521</v>
      </c>
      <c r="E112" s="90">
        <v>40.364999999999995</v>
      </c>
      <c r="F112" s="158">
        <v>256164.2482500012</v>
      </c>
      <c r="G112" s="90">
        <v>44.927999999999997</v>
      </c>
      <c r="H112" s="122">
        <v>268829.56388571905</v>
      </c>
      <c r="I112" s="10"/>
      <c r="J112" s="131"/>
      <c r="K112" s="95">
        <v>4700</v>
      </c>
      <c r="L112" s="96">
        <f t="shared" si="4"/>
        <v>35.802</v>
      </c>
      <c r="M112" s="138">
        <v>299911.37844675686</v>
      </c>
      <c r="N112" s="98">
        <v>40.364999999999995</v>
      </c>
      <c r="O112" s="97">
        <v>315289.84952302591</v>
      </c>
      <c r="P112" s="139">
        <v>44.927999999999997</v>
      </c>
      <c r="Q112" s="97">
        <v>331543.8</v>
      </c>
    </row>
    <row r="113" spans="1:17" x14ac:dyDescent="0.2">
      <c r="A113" s="137"/>
      <c r="B113" s="89">
        <v>4960</v>
      </c>
      <c r="C113" s="123">
        <v>38.188800000000001</v>
      </c>
      <c r="D113" s="157">
        <v>256476.17284511877</v>
      </c>
      <c r="E113" s="90">
        <v>43.055999999999997</v>
      </c>
      <c r="F113" s="158">
        <v>268462.31681524107</v>
      </c>
      <c r="G113" s="90">
        <v>47.923200000000001</v>
      </c>
      <c r="H113" s="122">
        <v>281552.55614468514</v>
      </c>
      <c r="I113" s="10"/>
      <c r="J113" s="131"/>
      <c r="K113" s="95">
        <v>5000</v>
      </c>
      <c r="L113" s="96">
        <f t="shared" si="4"/>
        <v>38.188800000000001</v>
      </c>
      <c r="M113" s="138">
        <v>314449.41872712417</v>
      </c>
      <c r="N113" s="98">
        <v>43.055999999999997</v>
      </c>
      <c r="O113" s="97">
        <v>330354.04185628961</v>
      </c>
      <c r="P113" s="139">
        <v>47.923200000000001</v>
      </c>
      <c r="Q113" s="97">
        <v>347133.15</v>
      </c>
    </row>
    <row r="114" spans="1:17" ht="13.9" customHeight="1" x14ac:dyDescent="0.2">
      <c r="A114" s="137"/>
      <c r="B114" s="89">
        <v>5260</v>
      </c>
      <c r="C114" s="123">
        <v>40.575600000000001</v>
      </c>
      <c r="D114" s="157">
        <v>267760.78074471245</v>
      </c>
      <c r="E114" s="90">
        <v>45.746999999999993</v>
      </c>
      <c r="F114" s="158">
        <v>280526.14766565675</v>
      </c>
      <c r="G114" s="90">
        <v>50.918399999999998</v>
      </c>
      <c r="H114" s="122">
        <v>294275.54840365122</v>
      </c>
      <c r="I114" s="10"/>
      <c r="J114" s="131"/>
      <c r="K114" s="95">
        <v>5300</v>
      </c>
      <c r="L114" s="96">
        <f t="shared" si="4"/>
        <v>40.575600000000001</v>
      </c>
      <c r="M114" s="138">
        <v>328987.45900749147</v>
      </c>
      <c r="N114" s="98">
        <v>45.746999999999993</v>
      </c>
      <c r="O114" s="97">
        <v>345418.2341895533</v>
      </c>
      <c r="P114" s="139">
        <v>50.918399999999998</v>
      </c>
      <c r="Q114" s="97">
        <v>361734.45</v>
      </c>
    </row>
    <row r="115" spans="1:17" ht="12" thickBot="1" x14ac:dyDescent="0.25">
      <c r="A115" s="140"/>
      <c r="B115" s="103">
        <v>5560</v>
      </c>
      <c r="C115" s="150">
        <v>42.962399999999995</v>
      </c>
      <c r="D115" s="159">
        <v>279633.92561622604</v>
      </c>
      <c r="E115" s="104">
        <v>48.437999999999988</v>
      </c>
      <c r="F115" s="160">
        <v>293059.63101966458</v>
      </c>
      <c r="G115" s="104">
        <v>53.913599999999988</v>
      </c>
      <c r="H115" s="161">
        <v>306999.71773656108</v>
      </c>
      <c r="I115" s="10"/>
      <c r="J115" s="131"/>
      <c r="K115" s="126">
        <v>5600</v>
      </c>
      <c r="L115" s="127">
        <f t="shared" si="4"/>
        <v>42.962399999999995</v>
      </c>
      <c r="M115" s="143">
        <v>343525.49928785872</v>
      </c>
      <c r="N115" s="129">
        <v>48.437999999999988</v>
      </c>
      <c r="O115" s="128">
        <v>360482.42652281706</v>
      </c>
      <c r="P115" s="144">
        <v>53.913599999999988</v>
      </c>
      <c r="Q115" s="128">
        <v>378313.95</v>
      </c>
    </row>
    <row r="116" spans="1:17" ht="10.15" customHeight="1" x14ac:dyDescent="0.2">
      <c r="A116" s="133">
        <v>4360</v>
      </c>
      <c r="B116" s="78">
        <v>4360</v>
      </c>
      <c r="C116" s="79">
        <v>35.985600000000005</v>
      </c>
      <c r="D116" s="134">
        <v>244763.11002996747</v>
      </c>
      <c r="E116" s="79">
        <v>40.572000000000003</v>
      </c>
      <c r="F116" s="162">
        <v>256795.15988389938</v>
      </c>
      <c r="G116" s="79">
        <v>45.158400000000007</v>
      </c>
      <c r="H116" s="81">
        <v>269460.47551961732</v>
      </c>
      <c r="I116" s="10"/>
      <c r="J116" s="77">
        <v>4400</v>
      </c>
      <c r="K116" s="84">
        <v>4400</v>
      </c>
      <c r="L116" s="85">
        <f>(K116/1000-0.2)*2.04*4.2</f>
        <v>35.985600000000005</v>
      </c>
      <c r="M116" s="135">
        <v>300672.94528842135</v>
      </c>
      <c r="N116" s="87">
        <v>40.572000000000003</v>
      </c>
      <c r="O116" s="86">
        <v>316052.59343863413</v>
      </c>
      <c r="P116" s="136">
        <v>45.158400000000007</v>
      </c>
      <c r="Q116" s="86">
        <v>332306.10000000003</v>
      </c>
    </row>
    <row r="117" spans="1:17" x14ac:dyDescent="0.2">
      <c r="A117" s="137"/>
      <c r="B117" s="89">
        <v>4660</v>
      </c>
      <c r="C117" s="123">
        <v>38.555999999999997</v>
      </c>
      <c r="D117" s="101">
        <v>257149.45914099526</v>
      </c>
      <c r="E117" s="90">
        <v>43.47</v>
      </c>
      <c r="F117" s="149">
        <v>269724.14008303749</v>
      </c>
      <c r="G117" s="90">
        <v>48.384</v>
      </c>
      <c r="H117" s="92">
        <v>282814.37941248162</v>
      </c>
      <c r="I117" s="10"/>
      <c r="J117" s="131"/>
      <c r="K117" s="95">
        <v>4700</v>
      </c>
      <c r="L117" s="96">
        <f>(K117/1000-0.2)*2.04*4.2</f>
        <v>38.555999999999997</v>
      </c>
      <c r="M117" s="138">
        <v>315973.72948439687</v>
      </c>
      <c r="N117" s="98">
        <v>43.47</v>
      </c>
      <c r="O117" s="97">
        <v>331878.35261356231</v>
      </c>
      <c r="P117" s="139">
        <v>48.384</v>
      </c>
      <c r="Q117" s="97">
        <v>348657.75</v>
      </c>
    </row>
    <row r="118" spans="1:17" x14ac:dyDescent="0.2">
      <c r="A118" s="137"/>
      <c r="B118" s="89">
        <v>4960</v>
      </c>
      <c r="C118" s="123">
        <v>41.126400000000004</v>
      </c>
      <c r="D118" s="101">
        <v>269653.51564640703</v>
      </c>
      <c r="E118" s="90">
        <v>46.367999999999995</v>
      </c>
      <c r="F118" s="149">
        <v>282654.29735611938</v>
      </c>
      <c r="G118" s="90">
        <v>51.6096</v>
      </c>
      <c r="H118" s="92">
        <v>296168.28330534586</v>
      </c>
      <c r="I118" s="10"/>
      <c r="J118" s="131"/>
      <c r="K118" s="95">
        <v>5000</v>
      </c>
      <c r="L118" s="96">
        <f>(K118/1000-0.2)*2.04*4.2</f>
        <v>41.126400000000004</v>
      </c>
      <c r="M118" s="138">
        <v>331273.33660642861</v>
      </c>
      <c r="N118" s="98">
        <v>46.367999999999995</v>
      </c>
      <c r="O118" s="97">
        <v>347704.1117884905</v>
      </c>
      <c r="P118" s="139">
        <v>51.6096</v>
      </c>
      <c r="Q118" s="97">
        <v>365009.4</v>
      </c>
    </row>
    <row r="119" spans="1:17" x14ac:dyDescent="0.2">
      <c r="A119" s="137"/>
      <c r="B119" s="89">
        <v>5260</v>
      </c>
      <c r="C119" s="123">
        <v>43.696800000000003</v>
      </c>
      <c r="D119" s="101">
        <v>282157.57215181884</v>
      </c>
      <c r="E119" s="90">
        <v>49.265999999999998</v>
      </c>
      <c r="F119" s="149">
        <v>295583.27755525737</v>
      </c>
      <c r="G119" s="90">
        <v>54.8352</v>
      </c>
      <c r="H119" s="92">
        <v>309523.36427215394</v>
      </c>
      <c r="I119" s="10"/>
      <c r="J119" s="131"/>
      <c r="K119" s="95">
        <v>5300</v>
      </c>
      <c r="L119" s="96">
        <f>(K119/1000-0.2)*2.04*4.2</f>
        <v>43.696800000000003</v>
      </c>
      <c r="M119" s="138">
        <v>346572.94372846035</v>
      </c>
      <c r="N119" s="98">
        <v>49.265999999999998</v>
      </c>
      <c r="O119" s="97">
        <v>363529.87096341862</v>
      </c>
      <c r="P119" s="139">
        <v>54.8352</v>
      </c>
      <c r="Q119" s="97">
        <v>381361.05</v>
      </c>
    </row>
    <row r="120" spans="1:17" ht="13.9" customHeight="1" thickBot="1" x14ac:dyDescent="0.25">
      <c r="A120" s="140"/>
      <c r="B120" s="103">
        <v>5560</v>
      </c>
      <c r="C120" s="150">
        <v>46.267199999999995</v>
      </c>
      <c r="D120" s="105">
        <v>294661.6286572307</v>
      </c>
      <c r="E120" s="104">
        <v>52.163999999999994</v>
      </c>
      <c r="F120" s="163">
        <v>308512.25775439537</v>
      </c>
      <c r="G120" s="104">
        <v>58.060799999999993</v>
      </c>
      <c r="H120" s="106">
        <v>322877.26816501829</v>
      </c>
      <c r="I120" s="10"/>
      <c r="J120" s="131"/>
      <c r="K120" s="126">
        <v>5600</v>
      </c>
      <c r="L120" s="127">
        <f>(K120/1000-0.2)*2.04*4.2</f>
        <v>46.267199999999995</v>
      </c>
      <c r="M120" s="143">
        <v>361872.55085049191</v>
      </c>
      <c r="N120" s="129">
        <v>52.163999999999994</v>
      </c>
      <c r="O120" s="128">
        <v>379355.63013834681</v>
      </c>
      <c r="P120" s="144">
        <v>58.060799999999993</v>
      </c>
      <c r="Q120" s="128">
        <v>397713.75</v>
      </c>
    </row>
    <row r="121" spans="1:17" ht="10.15" customHeight="1" x14ac:dyDescent="0.2">
      <c r="A121" s="133">
        <v>4660</v>
      </c>
      <c r="B121" s="78">
        <v>4660</v>
      </c>
      <c r="C121" s="79">
        <v>41.31</v>
      </c>
      <c r="D121" s="134">
        <v>270284.4272803053</v>
      </c>
      <c r="E121" s="79">
        <v>46.574999999999996</v>
      </c>
      <c r="F121" s="162">
        <v>283285.20899001765</v>
      </c>
      <c r="G121" s="79">
        <v>51.839999999999996</v>
      </c>
      <c r="H121" s="81">
        <v>296799.19493924401</v>
      </c>
      <c r="I121" s="10"/>
      <c r="J121" s="77">
        <v>4700</v>
      </c>
      <c r="K121" s="84">
        <v>4700</v>
      </c>
      <c r="L121" s="85">
        <f>(K121/1000-0.2)*2.04*4.5</f>
        <v>41.31</v>
      </c>
      <c r="M121" s="135">
        <v>332034.90344809293</v>
      </c>
      <c r="N121" s="87">
        <v>46.574999999999996</v>
      </c>
      <c r="O121" s="86">
        <v>348465.67863015493</v>
      </c>
      <c r="P121" s="136">
        <v>51.839999999999996</v>
      </c>
      <c r="Q121" s="86">
        <v>365770.65</v>
      </c>
    </row>
    <row r="122" spans="1:17" x14ac:dyDescent="0.2">
      <c r="A122" s="137"/>
      <c r="B122" s="89">
        <v>4960</v>
      </c>
      <c r="C122" s="123">
        <v>44.064</v>
      </c>
      <c r="D122" s="101">
        <v>283419.39541961532</v>
      </c>
      <c r="E122" s="90">
        <v>49.679999999999993</v>
      </c>
      <c r="F122" s="149">
        <v>296845.10082305386</v>
      </c>
      <c r="G122" s="90">
        <v>55.295999999999999</v>
      </c>
      <c r="H122" s="92">
        <v>310785.18753995036</v>
      </c>
      <c r="I122" s="10"/>
      <c r="J122" s="131"/>
      <c r="K122" s="95">
        <v>5000</v>
      </c>
      <c r="L122" s="96">
        <f>(K122/1000-0.2)*2.04*4.5</f>
        <v>44.064</v>
      </c>
      <c r="M122" s="138">
        <v>348096.07741178916</v>
      </c>
      <c r="N122" s="98">
        <v>49.679999999999993</v>
      </c>
      <c r="O122" s="97">
        <v>365053.00464674766</v>
      </c>
      <c r="P122" s="139">
        <v>55.295999999999999</v>
      </c>
      <c r="Q122" s="97">
        <v>382884.60000000003</v>
      </c>
    </row>
    <row r="123" spans="1:17" x14ac:dyDescent="0.2">
      <c r="A123" s="137"/>
      <c r="B123" s="89">
        <v>5260</v>
      </c>
      <c r="C123" s="123">
        <v>46.817999999999998</v>
      </c>
      <c r="D123" s="101">
        <v>296554.36355892528</v>
      </c>
      <c r="E123" s="90">
        <v>52.784999999999997</v>
      </c>
      <c r="F123" s="149">
        <v>310404.99265609006</v>
      </c>
      <c r="G123" s="90">
        <v>58.751999999999995</v>
      </c>
      <c r="H123" s="92">
        <v>324770.00306671287</v>
      </c>
      <c r="I123" s="10"/>
      <c r="J123" s="131"/>
      <c r="K123" s="95">
        <v>5300</v>
      </c>
      <c r="L123" s="96">
        <f>(K123/1000-0.2)*2.04*4.5</f>
        <v>46.817999999999998</v>
      </c>
      <c r="M123" s="138">
        <v>364158.42844942922</v>
      </c>
      <c r="N123" s="98">
        <v>52.784999999999997</v>
      </c>
      <c r="O123" s="97">
        <v>381640.33066334011</v>
      </c>
      <c r="P123" s="139">
        <v>58.751999999999995</v>
      </c>
      <c r="Q123" s="97">
        <v>399997.5</v>
      </c>
    </row>
    <row r="124" spans="1:17" ht="12" thickBot="1" x14ac:dyDescent="0.25">
      <c r="A124" s="140"/>
      <c r="B124" s="103">
        <v>5560</v>
      </c>
      <c r="C124" s="150">
        <v>49.571999999999989</v>
      </c>
      <c r="D124" s="105">
        <v>309689.33169823536</v>
      </c>
      <c r="E124" s="104">
        <v>55.889999999999993</v>
      </c>
      <c r="F124" s="163">
        <v>323964.88448912615</v>
      </c>
      <c r="G124" s="104">
        <v>62.207999999999991</v>
      </c>
      <c r="H124" s="106">
        <v>338754.81859347539</v>
      </c>
      <c r="I124" s="10"/>
      <c r="J124" s="131"/>
      <c r="K124" s="109">
        <v>5600</v>
      </c>
      <c r="L124" s="110">
        <f>(K124/1000-0.2)*2.04*4.5</f>
        <v>49.571999999999989</v>
      </c>
      <c r="M124" s="141">
        <v>380219.60241312522</v>
      </c>
      <c r="N124" s="112">
        <v>55.889999999999993</v>
      </c>
      <c r="O124" s="111">
        <v>398227.6566799329</v>
      </c>
      <c r="P124" s="142">
        <v>62.207999999999991</v>
      </c>
      <c r="Q124" s="111">
        <v>417111.45</v>
      </c>
    </row>
    <row r="125" spans="1:17" ht="10.15" customHeight="1" x14ac:dyDescent="0.2">
      <c r="A125" s="133">
        <v>4960</v>
      </c>
      <c r="B125" s="78">
        <v>4960</v>
      </c>
      <c r="C125" s="79">
        <v>47.001599999999996</v>
      </c>
      <c r="D125" s="134">
        <v>297185.27519282355</v>
      </c>
      <c r="E125" s="79">
        <v>52.991999999999997</v>
      </c>
      <c r="F125" s="162">
        <v>311035.90428998822</v>
      </c>
      <c r="G125" s="79">
        <v>58.982399999999998</v>
      </c>
      <c r="H125" s="81">
        <v>325400.91470061103</v>
      </c>
      <c r="I125" s="10"/>
      <c r="J125" s="77">
        <v>5000</v>
      </c>
      <c r="K125" s="84">
        <v>5000</v>
      </c>
      <c r="L125" s="85">
        <f>(K125/1000-0.2)*2.04*4.8</f>
        <v>47.001599999999996</v>
      </c>
      <c r="M125" s="86">
        <v>364919.99529109371</v>
      </c>
      <c r="N125" s="87">
        <v>52.991999999999997</v>
      </c>
      <c r="O125" s="88">
        <v>382401.89750500454</v>
      </c>
      <c r="P125" s="87">
        <v>58.982399999999998</v>
      </c>
      <c r="Q125" s="88">
        <v>400724.10000000003</v>
      </c>
    </row>
    <row r="126" spans="1:17" x14ac:dyDescent="0.2">
      <c r="A126" s="137"/>
      <c r="B126" s="89">
        <v>5260</v>
      </c>
      <c r="C126" s="123">
        <v>49.9392</v>
      </c>
      <c r="D126" s="101">
        <v>310951.15496603178</v>
      </c>
      <c r="E126" s="90">
        <v>56.303999999999995</v>
      </c>
      <c r="F126" s="149">
        <v>325226.70775692264</v>
      </c>
      <c r="G126" s="90">
        <v>62.66879999999999</v>
      </c>
      <c r="H126" s="92">
        <v>340016.64186127175</v>
      </c>
      <c r="I126" s="10"/>
      <c r="J126" s="131"/>
      <c r="K126" s="95">
        <v>5300</v>
      </c>
      <c r="L126" s="96">
        <f>(K126/1000-0.2)*2.04*4.8</f>
        <v>49.9392</v>
      </c>
      <c r="M126" s="97">
        <v>381742.73609645432</v>
      </c>
      <c r="N126" s="98">
        <v>56.303999999999995</v>
      </c>
      <c r="O126" s="99">
        <v>399751.96743720549</v>
      </c>
      <c r="P126" s="98">
        <v>62.66879999999999</v>
      </c>
      <c r="Q126" s="99">
        <v>418635</v>
      </c>
    </row>
    <row r="127" spans="1:17" ht="12" thickBot="1" x14ac:dyDescent="0.25">
      <c r="A127" s="140"/>
      <c r="B127" s="103">
        <v>5560</v>
      </c>
      <c r="C127" s="150">
        <v>52.876799999999989</v>
      </c>
      <c r="D127" s="105">
        <v>324717.03473924001</v>
      </c>
      <c r="E127" s="104">
        <v>59.615999999999985</v>
      </c>
      <c r="F127" s="163">
        <v>339417.51122385706</v>
      </c>
      <c r="G127" s="104">
        <v>66.355199999999982</v>
      </c>
      <c r="H127" s="106">
        <v>354632.36902193242</v>
      </c>
      <c r="I127" s="10"/>
      <c r="J127" s="132"/>
      <c r="K127" s="109">
        <v>5600</v>
      </c>
      <c r="L127" s="110">
        <f>(K127/1000-0.2)*2.04*4.8</f>
        <v>52.876799999999989</v>
      </c>
      <c r="M127" s="111">
        <v>398566.65397575864</v>
      </c>
      <c r="N127" s="112">
        <v>59.615999999999985</v>
      </c>
      <c r="O127" s="113">
        <v>417100.8602954626</v>
      </c>
      <c r="P127" s="112">
        <v>66.355199999999982</v>
      </c>
      <c r="Q127" s="113">
        <v>436511.25</v>
      </c>
    </row>
    <row r="128" spans="1:17" ht="10.15" customHeight="1" x14ac:dyDescent="0.2">
      <c r="A128" s="133">
        <v>5260</v>
      </c>
      <c r="B128" s="78">
        <v>5260</v>
      </c>
      <c r="C128" s="79">
        <v>53.060399999999994</v>
      </c>
      <c r="D128" s="134">
        <v>325347.94637313823</v>
      </c>
      <c r="E128" s="79">
        <v>59.822999999999986</v>
      </c>
      <c r="F128" s="162">
        <v>340048.42285775539</v>
      </c>
      <c r="G128" s="79">
        <v>66.585599999999985</v>
      </c>
      <c r="H128" s="81">
        <v>355263.28065583069</v>
      </c>
      <c r="I128" s="10"/>
      <c r="J128" s="77">
        <v>5300</v>
      </c>
      <c r="K128" s="84">
        <v>5300</v>
      </c>
      <c r="L128" s="85">
        <f>(K128/1000-0.2)*2.04*5.1</f>
        <v>53.060399999999994</v>
      </c>
      <c r="M128" s="86">
        <v>399328.22081742313</v>
      </c>
      <c r="N128" s="87">
        <v>59.822999999999986</v>
      </c>
      <c r="O128" s="88">
        <v>417862.42713712697</v>
      </c>
      <c r="P128" s="87">
        <v>66.585599999999985</v>
      </c>
      <c r="Q128" s="88">
        <v>437272.5</v>
      </c>
    </row>
    <row r="129" spans="1:17" ht="13.9" customHeight="1" thickBot="1" x14ac:dyDescent="0.25">
      <c r="A129" s="140"/>
      <c r="B129" s="103">
        <v>5560</v>
      </c>
      <c r="C129" s="150">
        <v>56.181599999999989</v>
      </c>
      <c r="D129" s="105">
        <v>339744.73778024479</v>
      </c>
      <c r="E129" s="104">
        <v>63.341999999999985</v>
      </c>
      <c r="F129" s="163">
        <v>354870.13795858814</v>
      </c>
      <c r="G129" s="104">
        <v>70.50239999999998</v>
      </c>
      <c r="H129" s="106">
        <v>370511.09652433346</v>
      </c>
      <c r="I129" s="10"/>
      <c r="J129" s="132"/>
      <c r="K129" s="109">
        <v>5600</v>
      </c>
      <c r="L129" s="110">
        <f>(K129/1000-0.2)*2.04*5.1</f>
        <v>56.181599999999989</v>
      </c>
      <c r="M129" s="111">
        <v>416913.70553839201</v>
      </c>
      <c r="N129" s="112">
        <v>63.341999999999985</v>
      </c>
      <c r="O129" s="113">
        <v>435974.06391099241</v>
      </c>
      <c r="P129" s="112">
        <v>70.50239999999998</v>
      </c>
      <c r="Q129" s="113">
        <v>455908.95</v>
      </c>
    </row>
    <row r="130" spans="1:17" ht="12" thickBot="1" x14ac:dyDescent="0.25">
      <c r="A130" s="164">
        <v>5560</v>
      </c>
      <c r="B130" s="165">
        <v>5560</v>
      </c>
      <c r="C130" s="166">
        <v>59.47</v>
      </c>
      <c r="D130" s="105">
        <v>354772.44082124939</v>
      </c>
      <c r="E130" s="166">
        <v>67.069999999999993</v>
      </c>
      <c r="F130" s="163">
        <v>370323.94176726288</v>
      </c>
      <c r="G130" s="166">
        <v>74.650000000000006</v>
      </c>
      <c r="H130" s="106">
        <v>386388.64695279056</v>
      </c>
      <c r="I130" s="10"/>
      <c r="J130" s="167">
        <v>5600</v>
      </c>
      <c r="K130" s="168">
        <v>5600</v>
      </c>
      <c r="L130" s="169">
        <f>(K130/1000-0.2)*2.04*5.4</f>
        <v>59.486399999999996</v>
      </c>
      <c r="M130" s="170">
        <v>435260.75710102532</v>
      </c>
      <c r="N130" s="171">
        <v>67.069999999999993</v>
      </c>
      <c r="O130" s="172">
        <v>454847.26752652216</v>
      </c>
      <c r="P130" s="171">
        <v>74.650000000000006</v>
      </c>
      <c r="Q130" s="172">
        <v>474741.75</v>
      </c>
    </row>
  </sheetData>
  <mergeCells count="36">
    <mergeCell ref="A125:A127"/>
    <mergeCell ref="J125:J127"/>
    <mergeCell ref="A128:A129"/>
    <mergeCell ref="J128:J129"/>
    <mergeCell ref="A110:A115"/>
    <mergeCell ref="J110:J115"/>
    <mergeCell ref="A116:A120"/>
    <mergeCell ref="J116:J120"/>
    <mergeCell ref="A121:A124"/>
    <mergeCell ref="J121:J124"/>
    <mergeCell ref="A86:A94"/>
    <mergeCell ref="J86:J94"/>
    <mergeCell ref="A95:A102"/>
    <mergeCell ref="J95:J102"/>
    <mergeCell ref="A103:A109"/>
    <mergeCell ref="J103:J109"/>
    <mergeCell ref="A3:D3"/>
    <mergeCell ref="A5:H5"/>
    <mergeCell ref="J5:N5"/>
    <mergeCell ref="A6:H6"/>
    <mergeCell ref="J6:N6"/>
    <mergeCell ref="A7:H7"/>
    <mergeCell ref="J7:N7"/>
    <mergeCell ref="A11:A25"/>
    <mergeCell ref="J11:J25"/>
    <mergeCell ref="A26:A39"/>
    <mergeCell ref="J26:J39"/>
    <mergeCell ref="A40:A52"/>
    <mergeCell ref="J40:J52"/>
    <mergeCell ref="A53:A64"/>
    <mergeCell ref="J53:J64"/>
    <mergeCell ref="A65:A75"/>
    <mergeCell ref="J65:J75"/>
    <mergeCell ref="A76:A85"/>
    <mergeCell ref="J76:J85"/>
    <mergeCell ref="A8:H8"/>
  </mergeCells>
  <hyperlinks>
    <hyperlink ref="D11" location="'складские камеры-Standard 80'!A1" display="Складская" xr:uid="{EB55D1BF-BC94-43A9-A0C0-F936BAFBA83A}"/>
  </hyperlinks>
  <pageMargins left="0.75" right="0.75" top="1" bottom="1" header="0.5" footer="0.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1E4FA-227C-464D-B5C1-1101D504846F}">
  <sheetPr>
    <pageSetUpPr fitToPage="1"/>
  </sheetPr>
  <dimension ref="B2:N67"/>
  <sheetViews>
    <sheetView showGridLines="0" zoomScaleNormal="100" zoomScalePageLayoutView="125" workbookViewId="0">
      <selection activeCell="P9" sqref="P9"/>
    </sheetView>
  </sheetViews>
  <sheetFormatPr defaultRowHeight="15" x14ac:dyDescent="0.25"/>
  <cols>
    <col min="2" max="2" width="10.28515625" customWidth="1"/>
    <col min="3" max="4" width="10.28515625" style="173" customWidth="1"/>
    <col min="5" max="5" width="13.85546875" customWidth="1"/>
    <col min="6" max="13" width="10.28515625" customWidth="1"/>
    <col min="15" max="15" width="3.5703125" customWidth="1"/>
  </cols>
  <sheetData>
    <row r="2" spans="2:14" ht="65.25" customHeight="1" x14ac:dyDescent="0.25"/>
    <row r="4" spans="2:14" x14ac:dyDescent="0.25">
      <c r="B4" s="174" t="s">
        <v>85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2:14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2:14" ht="38.25" x14ac:dyDescent="0.25">
      <c r="B6" s="176" t="s">
        <v>78</v>
      </c>
      <c r="C6" s="176"/>
      <c r="D6" s="176"/>
      <c r="E6" s="177" t="s">
        <v>84</v>
      </c>
      <c r="F6" s="178" t="s">
        <v>76</v>
      </c>
      <c r="G6" s="178"/>
      <c r="H6" s="178"/>
      <c r="I6" s="178" t="s">
        <v>75</v>
      </c>
      <c r="J6" s="178"/>
      <c r="K6" s="178"/>
      <c r="L6" s="178" t="s">
        <v>74</v>
      </c>
      <c r="M6" s="178"/>
      <c r="N6" s="178"/>
    </row>
    <row r="7" spans="2:14" x14ac:dyDescent="0.25">
      <c r="B7" s="179" t="s">
        <v>83</v>
      </c>
      <c r="C7" s="180" t="s">
        <v>72</v>
      </c>
      <c r="D7" s="180"/>
      <c r="E7" s="181"/>
      <c r="F7" s="181"/>
      <c r="G7" s="182" t="s">
        <v>61</v>
      </c>
      <c r="H7" s="182"/>
      <c r="I7" s="181"/>
      <c r="J7" s="182" t="s">
        <v>61</v>
      </c>
      <c r="K7" s="182"/>
      <c r="L7" s="181"/>
      <c r="M7" s="182" t="s">
        <v>61</v>
      </c>
      <c r="N7" s="182"/>
    </row>
    <row r="8" spans="2:14" x14ac:dyDescent="0.25">
      <c r="B8" s="183" t="s">
        <v>97</v>
      </c>
      <c r="C8" s="184"/>
      <c r="D8" s="184"/>
      <c r="E8" s="184"/>
      <c r="F8" s="185" t="s">
        <v>82</v>
      </c>
      <c r="G8" s="185"/>
      <c r="H8" s="185"/>
      <c r="I8" s="185"/>
      <c r="J8" s="185"/>
      <c r="K8" s="185"/>
      <c r="L8" s="185"/>
      <c r="M8" s="185"/>
      <c r="N8" s="185"/>
    </row>
    <row r="9" spans="2:14" ht="33.75" x14ac:dyDescent="0.25">
      <c r="B9" s="186"/>
      <c r="C9" s="186"/>
      <c r="D9" s="186"/>
      <c r="E9" s="186"/>
      <c r="F9" s="187" t="s">
        <v>70</v>
      </c>
      <c r="G9" s="188" t="s">
        <v>69</v>
      </c>
      <c r="H9" s="188" t="s">
        <v>68</v>
      </c>
      <c r="I9" s="187" t="s">
        <v>70</v>
      </c>
      <c r="J9" s="188" t="s">
        <v>69</v>
      </c>
      <c r="K9" s="188" t="s">
        <v>68</v>
      </c>
      <c r="L9" s="187" t="s">
        <v>70</v>
      </c>
      <c r="M9" s="188" t="s">
        <v>69</v>
      </c>
      <c r="N9" s="188" t="s">
        <v>68</v>
      </c>
    </row>
    <row r="10" spans="2:14" x14ac:dyDescent="0.25">
      <c r="B10" s="189">
        <v>1960</v>
      </c>
      <c r="C10" s="190">
        <v>1360</v>
      </c>
      <c r="D10" s="190"/>
      <c r="E10" s="191">
        <v>2</v>
      </c>
      <c r="F10" s="192">
        <v>4.41</v>
      </c>
      <c r="G10" s="193">
        <v>113979</v>
      </c>
      <c r="H10" s="193">
        <v>116042</v>
      </c>
      <c r="I10" s="192">
        <v>4.97</v>
      </c>
      <c r="J10" s="194">
        <v>118886</v>
      </c>
      <c r="K10" s="194">
        <v>120947</v>
      </c>
      <c r="L10" s="192">
        <v>5.53</v>
      </c>
      <c r="M10" s="194">
        <v>124315</v>
      </c>
      <c r="N10" s="193">
        <v>126376</v>
      </c>
    </row>
    <row r="11" spans="2:14" x14ac:dyDescent="0.25">
      <c r="B11" s="189"/>
      <c r="C11" s="190">
        <v>1660</v>
      </c>
      <c r="D11" s="190"/>
      <c r="E11" s="191"/>
      <c r="F11" s="192">
        <v>5.51</v>
      </c>
      <c r="G11" s="193">
        <v>121399</v>
      </c>
      <c r="H11" s="193">
        <v>123461</v>
      </c>
      <c r="I11" s="192">
        <v>6.21</v>
      </c>
      <c r="J11" s="194">
        <v>126771</v>
      </c>
      <c r="K11" s="194">
        <v>128833</v>
      </c>
      <c r="L11" s="192">
        <v>6.91</v>
      </c>
      <c r="M11" s="194">
        <v>132667</v>
      </c>
      <c r="N11" s="193">
        <v>134728</v>
      </c>
    </row>
    <row r="12" spans="2:14" x14ac:dyDescent="0.25">
      <c r="B12" s="189"/>
      <c r="C12" s="190">
        <v>1960</v>
      </c>
      <c r="D12" s="190"/>
      <c r="E12" s="191"/>
      <c r="F12" s="192">
        <v>6.61</v>
      </c>
      <c r="G12" s="193">
        <v>128818</v>
      </c>
      <c r="H12" s="193">
        <v>130881</v>
      </c>
      <c r="I12" s="192">
        <v>7.45</v>
      </c>
      <c r="J12" s="194">
        <v>134656</v>
      </c>
      <c r="K12" s="194">
        <v>136718</v>
      </c>
      <c r="L12" s="192">
        <v>8.2899999999999991</v>
      </c>
      <c r="M12" s="194">
        <v>141018</v>
      </c>
      <c r="N12" s="193">
        <v>143080</v>
      </c>
    </row>
    <row r="13" spans="2:14" x14ac:dyDescent="0.25">
      <c r="B13" s="189"/>
      <c r="C13" s="190">
        <v>2260</v>
      </c>
      <c r="D13" s="190"/>
      <c r="E13" s="191"/>
      <c r="F13" s="192">
        <v>7.71</v>
      </c>
      <c r="G13" s="193">
        <v>136238</v>
      </c>
      <c r="H13" s="193">
        <v>138301</v>
      </c>
      <c r="I13" s="192">
        <v>8.69</v>
      </c>
      <c r="J13" s="194">
        <v>142542</v>
      </c>
      <c r="K13" s="194">
        <v>152087</v>
      </c>
      <c r="L13" s="192">
        <v>9.68</v>
      </c>
      <c r="M13" s="194">
        <v>149370</v>
      </c>
      <c r="N13" s="193">
        <v>151431</v>
      </c>
    </row>
    <row r="14" spans="2:14" x14ac:dyDescent="0.25">
      <c r="B14" s="189"/>
      <c r="C14" s="190">
        <v>2560</v>
      </c>
      <c r="D14" s="190"/>
      <c r="E14" s="191"/>
      <c r="F14" s="192">
        <v>8.81</v>
      </c>
      <c r="G14" s="193">
        <v>143658</v>
      </c>
      <c r="H14" s="193">
        <v>145720</v>
      </c>
      <c r="I14" s="192">
        <v>9.94</v>
      </c>
      <c r="J14" s="194">
        <v>150427</v>
      </c>
      <c r="K14" s="194">
        <v>160603</v>
      </c>
      <c r="L14" s="192">
        <v>11.06</v>
      </c>
      <c r="M14" s="194">
        <v>157720</v>
      </c>
      <c r="N14" s="193">
        <v>159782</v>
      </c>
    </row>
    <row r="15" spans="2:14" x14ac:dyDescent="0.25">
      <c r="B15" s="189">
        <v>2860</v>
      </c>
      <c r="C15" s="190">
        <v>1360</v>
      </c>
      <c r="D15" s="190"/>
      <c r="E15" s="191">
        <v>3</v>
      </c>
      <c r="F15" s="192">
        <v>6.61</v>
      </c>
      <c r="G15" s="193">
        <v>144107</v>
      </c>
      <c r="H15" s="193">
        <v>146704</v>
      </c>
      <c r="I15" s="192">
        <v>7.45</v>
      </c>
      <c r="J15" s="194">
        <v>150429</v>
      </c>
      <c r="K15" s="194">
        <v>153026</v>
      </c>
      <c r="L15" s="192">
        <v>8.2899999999999991</v>
      </c>
      <c r="M15" s="194">
        <v>157275</v>
      </c>
      <c r="N15" s="193">
        <v>159872</v>
      </c>
    </row>
    <row r="16" spans="2:14" x14ac:dyDescent="0.25">
      <c r="B16" s="189"/>
      <c r="C16" s="190">
        <v>1660</v>
      </c>
      <c r="D16" s="190"/>
      <c r="E16" s="191"/>
      <c r="F16" s="192">
        <v>8.26</v>
      </c>
      <c r="G16" s="193">
        <v>153254</v>
      </c>
      <c r="H16" s="193">
        <v>155852</v>
      </c>
      <c r="I16" s="192">
        <v>9.32</v>
      </c>
      <c r="J16" s="194">
        <v>160043</v>
      </c>
      <c r="K16" s="194">
        <v>162640</v>
      </c>
      <c r="L16" s="192">
        <v>10.37</v>
      </c>
      <c r="M16" s="194">
        <v>167356</v>
      </c>
      <c r="N16" s="193">
        <v>169953</v>
      </c>
    </row>
    <row r="17" spans="2:14" x14ac:dyDescent="0.25">
      <c r="B17" s="189"/>
      <c r="C17" s="190">
        <v>1960</v>
      </c>
      <c r="D17" s="190"/>
      <c r="E17" s="191"/>
      <c r="F17" s="192">
        <v>9.91</v>
      </c>
      <c r="G17" s="193">
        <v>162403</v>
      </c>
      <c r="H17" s="193">
        <v>165000</v>
      </c>
      <c r="I17" s="192">
        <v>11.18</v>
      </c>
      <c r="J17" s="194">
        <v>169657</v>
      </c>
      <c r="K17" s="194">
        <v>180707</v>
      </c>
      <c r="L17" s="192">
        <v>12.44</v>
      </c>
      <c r="M17" s="194">
        <v>177436</v>
      </c>
      <c r="N17" s="193">
        <v>180033</v>
      </c>
    </row>
    <row r="18" spans="2:14" x14ac:dyDescent="0.25">
      <c r="B18" s="189"/>
      <c r="C18" s="190">
        <v>2260</v>
      </c>
      <c r="D18" s="190"/>
      <c r="E18" s="191"/>
      <c r="F18" s="192">
        <v>11.57</v>
      </c>
      <c r="G18" s="193">
        <v>171551</v>
      </c>
      <c r="H18" s="193">
        <v>174148</v>
      </c>
      <c r="I18" s="192">
        <v>13.04</v>
      </c>
      <c r="J18" s="194">
        <v>179272</v>
      </c>
      <c r="K18" s="194">
        <v>191090</v>
      </c>
      <c r="L18" s="192">
        <v>14.52</v>
      </c>
      <c r="M18" s="194">
        <v>187515</v>
      </c>
      <c r="N18" s="193">
        <v>190112</v>
      </c>
    </row>
    <row r="19" spans="2:14" x14ac:dyDescent="0.25">
      <c r="B19" s="189"/>
      <c r="C19" s="190">
        <v>2560</v>
      </c>
      <c r="D19" s="190"/>
      <c r="E19" s="191"/>
      <c r="F19" s="192">
        <v>13.22</v>
      </c>
      <c r="G19" s="193">
        <v>180699</v>
      </c>
      <c r="H19" s="193">
        <v>183296</v>
      </c>
      <c r="I19" s="192">
        <v>14.9</v>
      </c>
      <c r="J19" s="194">
        <v>188886</v>
      </c>
      <c r="K19" s="194">
        <v>201474</v>
      </c>
      <c r="L19" s="192">
        <v>16.59</v>
      </c>
      <c r="M19" s="194">
        <v>197595</v>
      </c>
      <c r="N19" s="193">
        <v>200192</v>
      </c>
    </row>
    <row r="20" spans="2:14" x14ac:dyDescent="0.25">
      <c r="B20" s="189">
        <v>3760</v>
      </c>
      <c r="C20" s="190">
        <v>1360</v>
      </c>
      <c r="D20" s="190"/>
      <c r="E20" s="191">
        <v>4</v>
      </c>
      <c r="F20" s="192">
        <v>8.81</v>
      </c>
      <c r="G20" s="193">
        <v>173866</v>
      </c>
      <c r="H20" s="193">
        <v>179366</v>
      </c>
      <c r="I20" s="192">
        <v>9.94</v>
      </c>
      <c r="J20" s="194">
        <v>183474</v>
      </c>
      <c r="K20" s="194">
        <v>187104</v>
      </c>
      <c r="L20" s="192">
        <v>11.06</v>
      </c>
      <c r="M20" s="194">
        <v>191736</v>
      </c>
      <c r="N20" s="193">
        <v>195366</v>
      </c>
    </row>
    <row r="21" spans="2:14" x14ac:dyDescent="0.25">
      <c r="B21" s="189"/>
      <c r="C21" s="190">
        <v>1660</v>
      </c>
      <c r="D21" s="190"/>
      <c r="E21" s="191"/>
      <c r="F21" s="192">
        <v>11.02</v>
      </c>
      <c r="G21" s="193">
        <v>184743</v>
      </c>
      <c r="H21" s="193">
        <v>190243</v>
      </c>
      <c r="I21" s="192">
        <v>12.42</v>
      </c>
      <c r="J21" s="194">
        <v>194816</v>
      </c>
      <c r="K21" s="194">
        <v>198446</v>
      </c>
      <c r="L21" s="192">
        <v>13.82</v>
      </c>
      <c r="M21" s="194">
        <v>203544</v>
      </c>
      <c r="N21" s="193">
        <v>207175</v>
      </c>
    </row>
    <row r="22" spans="2:14" x14ac:dyDescent="0.25">
      <c r="B22" s="189"/>
      <c r="C22" s="190">
        <v>1960</v>
      </c>
      <c r="D22" s="190"/>
      <c r="E22" s="191"/>
      <c r="F22" s="192">
        <v>13.22</v>
      </c>
      <c r="G22" s="193">
        <v>195619</v>
      </c>
      <c r="H22" s="193">
        <v>201119</v>
      </c>
      <c r="I22" s="192">
        <v>14.9</v>
      </c>
      <c r="J22" s="194">
        <v>206159</v>
      </c>
      <c r="K22" s="194">
        <v>219842</v>
      </c>
      <c r="L22" s="192">
        <v>16.59</v>
      </c>
      <c r="M22" s="194">
        <v>215353</v>
      </c>
      <c r="N22" s="193">
        <v>218984</v>
      </c>
    </row>
    <row r="23" spans="2:14" x14ac:dyDescent="0.25">
      <c r="B23" s="189"/>
      <c r="C23" s="190">
        <v>2260</v>
      </c>
      <c r="D23" s="190"/>
      <c r="E23" s="191"/>
      <c r="F23" s="192">
        <v>15.42</v>
      </c>
      <c r="G23" s="193">
        <v>206496</v>
      </c>
      <c r="H23" s="193">
        <v>211996</v>
      </c>
      <c r="I23" s="192">
        <v>17.39</v>
      </c>
      <c r="J23" s="194">
        <v>217501</v>
      </c>
      <c r="K23" s="194">
        <v>232092</v>
      </c>
      <c r="L23" s="192">
        <v>19.350000000000001</v>
      </c>
      <c r="M23" s="194">
        <v>223123</v>
      </c>
      <c r="N23" s="193">
        <v>226940</v>
      </c>
    </row>
    <row r="24" spans="2:14" x14ac:dyDescent="0.25">
      <c r="B24" s="189"/>
      <c r="C24" s="190">
        <v>2560</v>
      </c>
      <c r="D24" s="190"/>
      <c r="E24" s="191"/>
      <c r="F24" s="192">
        <v>17.63</v>
      </c>
      <c r="G24" s="193">
        <v>217373</v>
      </c>
      <c r="H24" s="193">
        <v>222873</v>
      </c>
      <c r="I24" s="192">
        <v>19.87</v>
      </c>
      <c r="J24" s="194">
        <v>225104</v>
      </c>
      <c r="K24" s="194" t="s">
        <v>81</v>
      </c>
      <c r="L24" s="192">
        <v>22.12</v>
      </c>
      <c r="M24" s="194">
        <v>227162</v>
      </c>
      <c r="N24" s="193">
        <v>230792</v>
      </c>
    </row>
    <row r="25" spans="2:14" x14ac:dyDescent="0.25">
      <c r="B25" s="189">
        <v>4360</v>
      </c>
      <c r="C25" s="190">
        <v>1360</v>
      </c>
      <c r="D25" s="190"/>
      <c r="E25" s="191">
        <v>5</v>
      </c>
      <c r="F25" s="192">
        <v>10.28</v>
      </c>
      <c r="G25" s="193">
        <v>200730</v>
      </c>
      <c r="H25" s="193">
        <v>205895</v>
      </c>
      <c r="I25" s="192">
        <v>11.59</v>
      </c>
      <c r="J25" s="194">
        <v>209373</v>
      </c>
      <c r="K25" s="194">
        <v>214538</v>
      </c>
      <c r="L25" s="192">
        <v>12.9</v>
      </c>
      <c r="M25" s="194">
        <v>218539</v>
      </c>
      <c r="N25" s="193">
        <v>223704</v>
      </c>
    </row>
    <row r="26" spans="2:14" x14ac:dyDescent="0.25">
      <c r="B26" s="189"/>
      <c r="C26" s="190">
        <v>1660</v>
      </c>
      <c r="D26" s="190"/>
      <c r="E26" s="191"/>
      <c r="F26" s="192">
        <v>12.85</v>
      </c>
      <c r="G26" s="193">
        <v>212759</v>
      </c>
      <c r="H26" s="193">
        <v>217924</v>
      </c>
      <c r="I26" s="192">
        <v>14.49</v>
      </c>
      <c r="J26" s="194">
        <v>221867</v>
      </c>
      <c r="K26" s="194">
        <v>227032</v>
      </c>
      <c r="L26" s="192">
        <v>16.13</v>
      </c>
      <c r="M26" s="194">
        <v>231499</v>
      </c>
      <c r="N26" s="193">
        <v>236664</v>
      </c>
    </row>
    <row r="27" spans="2:14" x14ac:dyDescent="0.25">
      <c r="B27" s="189"/>
      <c r="C27" s="190">
        <v>1960</v>
      </c>
      <c r="D27" s="190"/>
      <c r="E27" s="191"/>
      <c r="F27" s="192">
        <v>15.42</v>
      </c>
      <c r="G27" s="193">
        <v>224787</v>
      </c>
      <c r="H27" s="193">
        <v>229952</v>
      </c>
      <c r="I27" s="192">
        <v>17.39</v>
      </c>
      <c r="J27" s="194">
        <v>231871</v>
      </c>
      <c r="K27" s="194">
        <v>237270</v>
      </c>
      <c r="L27" s="192">
        <v>19.350000000000001</v>
      </c>
      <c r="M27" s="194">
        <v>244460</v>
      </c>
      <c r="N27" s="193">
        <v>249625</v>
      </c>
    </row>
    <row r="28" spans="2:14" x14ac:dyDescent="0.25">
      <c r="B28" s="189"/>
      <c r="C28" s="190">
        <v>2260</v>
      </c>
      <c r="D28" s="190"/>
      <c r="E28" s="191"/>
      <c r="F28" s="192">
        <v>17.989999999999998</v>
      </c>
      <c r="G28" s="193">
        <v>233662</v>
      </c>
      <c r="H28" s="193">
        <v>239060</v>
      </c>
      <c r="I28" s="192">
        <v>20.29</v>
      </c>
      <c r="J28" s="194">
        <v>234362</v>
      </c>
      <c r="K28" s="194">
        <v>239527</v>
      </c>
      <c r="L28" s="192">
        <v>22.58</v>
      </c>
      <c r="M28" s="194">
        <v>241379</v>
      </c>
      <c r="N28" s="193">
        <v>246777</v>
      </c>
    </row>
    <row r="29" spans="2:14" x14ac:dyDescent="0.25">
      <c r="B29" s="189"/>
      <c r="C29" s="190">
        <v>2560</v>
      </c>
      <c r="D29" s="190"/>
      <c r="E29" s="191"/>
      <c r="F29" s="192">
        <v>20.56</v>
      </c>
      <c r="G29" s="193">
        <v>236816</v>
      </c>
      <c r="H29" s="193">
        <v>241981</v>
      </c>
      <c r="I29" s="192">
        <v>23.18</v>
      </c>
      <c r="J29" s="194">
        <v>243116</v>
      </c>
      <c r="K29" s="194">
        <v>248515</v>
      </c>
      <c r="L29" s="192">
        <v>25.8</v>
      </c>
      <c r="M29" s="194">
        <v>253044</v>
      </c>
      <c r="N29" s="193">
        <v>258442</v>
      </c>
    </row>
    <row r="30" spans="2:14" x14ac:dyDescent="0.25">
      <c r="B30" s="189">
        <v>5260</v>
      </c>
      <c r="C30" s="190">
        <v>1360</v>
      </c>
      <c r="D30" s="190"/>
      <c r="E30" s="191">
        <v>6</v>
      </c>
      <c r="F30" s="192">
        <v>12.48</v>
      </c>
      <c r="G30" s="193">
        <v>245858</v>
      </c>
      <c r="H30" s="193">
        <v>253557</v>
      </c>
      <c r="I30" s="192">
        <v>14.08</v>
      </c>
      <c r="J30" s="194">
        <v>255916</v>
      </c>
      <c r="K30" s="194">
        <v>263616</v>
      </c>
      <c r="L30" s="192">
        <v>15.67</v>
      </c>
      <c r="M30" s="194">
        <v>266499</v>
      </c>
      <c r="N30" s="193">
        <v>274199</v>
      </c>
    </row>
    <row r="31" spans="2:14" x14ac:dyDescent="0.25">
      <c r="B31" s="189"/>
      <c r="C31" s="190">
        <v>1660</v>
      </c>
      <c r="D31" s="190"/>
      <c r="E31" s="191"/>
      <c r="F31" s="192">
        <v>15.61</v>
      </c>
      <c r="G31" s="193">
        <v>259615</v>
      </c>
      <c r="H31" s="193">
        <v>267315</v>
      </c>
      <c r="I31" s="192">
        <v>17.600000000000001</v>
      </c>
      <c r="J31" s="194">
        <v>268627</v>
      </c>
      <c r="K31" s="194">
        <v>276606</v>
      </c>
      <c r="L31" s="192">
        <v>19.579999999999998</v>
      </c>
      <c r="M31" s="194">
        <v>278989</v>
      </c>
      <c r="N31" s="193">
        <v>286969</v>
      </c>
    </row>
    <row r="32" spans="2:14" x14ac:dyDescent="0.25">
      <c r="B32" s="189"/>
      <c r="C32" s="190">
        <v>1960</v>
      </c>
      <c r="D32" s="190"/>
      <c r="E32" s="191"/>
      <c r="F32" s="192">
        <v>18.73</v>
      </c>
      <c r="G32" s="193">
        <v>271117</v>
      </c>
      <c r="H32" s="193">
        <v>279097</v>
      </c>
      <c r="I32" s="192">
        <v>21.11</v>
      </c>
      <c r="J32" s="194">
        <v>270140</v>
      </c>
      <c r="K32" s="194">
        <v>277840</v>
      </c>
      <c r="L32" s="192">
        <v>23.5</v>
      </c>
      <c r="M32" s="194">
        <v>281188</v>
      </c>
      <c r="N32" s="193">
        <v>288886</v>
      </c>
    </row>
    <row r="33" spans="2:14" x14ac:dyDescent="0.25">
      <c r="B33" s="189"/>
      <c r="C33" s="190">
        <v>2260</v>
      </c>
      <c r="D33" s="190"/>
      <c r="E33" s="191"/>
      <c r="F33" s="192">
        <v>21.85</v>
      </c>
      <c r="G33" s="193">
        <v>273373</v>
      </c>
      <c r="H33" s="193">
        <v>281072</v>
      </c>
      <c r="I33" s="192">
        <v>24.63</v>
      </c>
      <c r="J33" s="194">
        <v>281428</v>
      </c>
      <c r="K33" s="194">
        <v>289407</v>
      </c>
      <c r="L33" s="192">
        <v>27.42</v>
      </c>
      <c r="M33" s="194">
        <v>292210</v>
      </c>
      <c r="N33" s="193">
        <v>300189</v>
      </c>
    </row>
    <row r="34" spans="2:14" x14ac:dyDescent="0.25">
      <c r="B34" s="189"/>
      <c r="C34" s="190">
        <v>2560</v>
      </c>
      <c r="D34" s="190"/>
      <c r="E34" s="191"/>
      <c r="F34" s="192">
        <v>24.97</v>
      </c>
      <c r="G34" s="193">
        <v>283500</v>
      </c>
      <c r="H34" s="193">
        <v>291479</v>
      </c>
      <c r="I34" s="192">
        <v>56.3</v>
      </c>
      <c r="J34" s="194">
        <v>294229</v>
      </c>
      <c r="K34" s="194">
        <v>302209</v>
      </c>
      <c r="L34" s="192">
        <v>31.33</v>
      </c>
      <c r="M34" s="194">
        <v>305430</v>
      </c>
      <c r="N34" s="193">
        <v>313409</v>
      </c>
    </row>
    <row r="35" spans="2:14" ht="15.75" x14ac:dyDescent="0.25">
      <c r="G35" s="195" t="s">
        <v>98</v>
      </c>
      <c r="H35" s="195"/>
      <c r="I35" s="195"/>
      <c r="J35" s="195"/>
      <c r="K35" s="195"/>
      <c r="L35" s="195"/>
      <c r="M35" s="195"/>
      <c r="N35" s="195"/>
    </row>
    <row r="37" spans="2:14" x14ac:dyDescent="0.25">
      <c r="B37" s="174" t="s">
        <v>80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</row>
    <row r="38" spans="2:14" x14ac:dyDescent="0.25">
      <c r="B38" s="196"/>
      <c r="C38" s="196"/>
      <c r="D38" s="196"/>
      <c r="E38" s="196"/>
      <c r="F38" s="196"/>
      <c r="G38" s="196"/>
      <c r="H38" s="196"/>
      <c r="I38" s="196"/>
      <c r="J38" s="196"/>
      <c r="K38" s="197" t="s">
        <v>79</v>
      </c>
      <c r="L38" s="197"/>
      <c r="M38" s="197"/>
      <c r="N38" s="196"/>
    </row>
    <row r="39" spans="2:14" ht="25.5" x14ac:dyDescent="0.25">
      <c r="B39" s="176" t="s">
        <v>78</v>
      </c>
      <c r="C39" s="176"/>
      <c r="D39" s="176"/>
      <c r="E39" s="198" t="s">
        <v>77</v>
      </c>
      <c r="F39" s="178" t="s">
        <v>76</v>
      </c>
      <c r="G39" s="178"/>
      <c r="H39" s="178"/>
      <c r="I39" s="178" t="s">
        <v>75</v>
      </c>
      <c r="J39" s="178"/>
      <c r="K39" s="178"/>
      <c r="L39" s="178" t="s">
        <v>74</v>
      </c>
      <c r="M39" s="178"/>
      <c r="N39" s="178"/>
    </row>
    <row r="40" spans="2:14" x14ac:dyDescent="0.25">
      <c r="B40" s="179" t="s">
        <v>73</v>
      </c>
      <c r="C40" s="180" t="s">
        <v>72</v>
      </c>
      <c r="D40" s="180"/>
      <c r="E40" s="181"/>
      <c r="F40" s="181"/>
      <c r="G40" s="182" t="s">
        <v>61</v>
      </c>
      <c r="H40" s="182"/>
      <c r="I40" s="181"/>
      <c r="J40" s="182" t="s">
        <v>61</v>
      </c>
      <c r="K40" s="182"/>
      <c r="L40" s="181"/>
      <c r="M40" s="182" t="s">
        <v>61</v>
      </c>
      <c r="N40" s="182"/>
    </row>
    <row r="41" spans="2:14" x14ac:dyDescent="0.25">
      <c r="B41" s="183" t="s">
        <v>97</v>
      </c>
      <c r="C41" s="184"/>
      <c r="D41" s="184"/>
      <c r="E41" s="184"/>
      <c r="F41" s="199" t="s">
        <v>71</v>
      </c>
      <c r="G41" s="199"/>
      <c r="H41" s="199"/>
      <c r="I41" s="199"/>
      <c r="J41" s="199"/>
      <c r="K41" s="199"/>
      <c r="L41" s="199"/>
      <c r="M41" s="199"/>
      <c r="N41" s="199"/>
    </row>
    <row r="42" spans="2:14" ht="33.75" x14ac:dyDescent="0.25">
      <c r="B42" s="186"/>
      <c r="C42" s="186"/>
      <c r="D42" s="186"/>
      <c r="E42" s="186"/>
      <c r="F42" s="187" t="s">
        <v>70</v>
      </c>
      <c r="G42" s="188" t="s">
        <v>69</v>
      </c>
      <c r="H42" s="188" t="s">
        <v>68</v>
      </c>
      <c r="I42" s="187" t="s">
        <v>70</v>
      </c>
      <c r="J42" s="188" t="s">
        <v>69</v>
      </c>
      <c r="K42" s="188" t="s">
        <v>68</v>
      </c>
      <c r="L42" s="187" t="s">
        <v>70</v>
      </c>
      <c r="M42" s="188" t="s">
        <v>69</v>
      </c>
      <c r="N42" s="188" t="s">
        <v>68</v>
      </c>
    </row>
    <row r="43" spans="2:14" x14ac:dyDescent="0.25">
      <c r="B43" s="189">
        <v>1960</v>
      </c>
      <c r="C43" s="190">
        <v>1360</v>
      </c>
      <c r="D43" s="190"/>
      <c r="E43" s="191">
        <v>2</v>
      </c>
      <c r="F43" s="192">
        <v>4.41</v>
      </c>
      <c r="G43" s="200">
        <v>115479</v>
      </c>
      <c r="H43" s="200">
        <v>118042</v>
      </c>
      <c r="I43" s="192">
        <v>4.97</v>
      </c>
      <c r="J43" s="201">
        <v>120386</v>
      </c>
      <c r="K43" s="201">
        <v>122947</v>
      </c>
      <c r="L43" s="192">
        <v>5.53</v>
      </c>
      <c r="M43" s="201">
        <v>125815</v>
      </c>
      <c r="N43" s="201">
        <v>128376</v>
      </c>
    </row>
    <row r="44" spans="2:14" x14ac:dyDescent="0.25">
      <c r="B44" s="189"/>
      <c r="C44" s="190">
        <v>1660</v>
      </c>
      <c r="D44" s="190"/>
      <c r="E44" s="191"/>
      <c r="F44" s="192">
        <v>5.51</v>
      </c>
      <c r="G44" s="200">
        <v>122899</v>
      </c>
      <c r="H44" s="200">
        <v>125461</v>
      </c>
      <c r="I44" s="192">
        <v>6.21</v>
      </c>
      <c r="J44" s="201">
        <v>128271</v>
      </c>
      <c r="K44" s="201">
        <v>130833</v>
      </c>
      <c r="L44" s="192">
        <v>6.91</v>
      </c>
      <c r="M44" s="201">
        <v>134167</v>
      </c>
      <c r="N44" s="201">
        <v>136728</v>
      </c>
    </row>
    <row r="45" spans="2:14" x14ac:dyDescent="0.25">
      <c r="B45" s="189"/>
      <c r="C45" s="190">
        <v>1960</v>
      </c>
      <c r="D45" s="190"/>
      <c r="E45" s="191"/>
      <c r="F45" s="192">
        <v>6.61</v>
      </c>
      <c r="G45" s="200">
        <v>130318</v>
      </c>
      <c r="H45" s="200">
        <v>132881</v>
      </c>
      <c r="I45" s="192">
        <v>7.45</v>
      </c>
      <c r="J45" s="201">
        <v>136156</v>
      </c>
      <c r="K45" s="201">
        <v>138718</v>
      </c>
      <c r="L45" s="192">
        <v>8.2899999999999991</v>
      </c>
      <c r="M45" s="201">
        <v>142518</v>
      </c>
      <c r="N45" s="201">
        <v>145080</v>
      </c>
    </row>
    <row r="46" spans="2:14" x14ac:dyDescent="0.25">
      <c r="B46" s="189"/>
      <c r="C46" s="190">
        <v>2260</v>
      </c>
      <c r="D46" s="190"/>
      <c r="E46" s="191"/>
      <c r="F46" s="192">
        <v>7.71</v>
      </c>
      <c r="G46" s="200">
        <v>137738</v>
      </c>
      <c r="H46" s="200">
        <v>140301</v>
      </c>
      <c r="I46" s="192">
        <v>8.69</v>
      </c>
      <c r="J46" s="201">
        <v>144042</v>
      </c>
      <c r="K46" s="201">
        <v>154087</v>
      </c>
      <c r="L46" s="192">
        <v>9.68</v>
      </c>
      <c r="M46" s="201">
        <v>150870</v>
      </c>
      <c r="N46" s="201">
        <v>153431</v>
      </c>
    </row>
    <row r="47" spans="2:14" x14ac:dyDescent="0.25">
      <c r="B47" s="189"/>
      <c r="C47" s="190">
        <v>2560</v>
      </c>
      <c r="D47" s="190"/>
      <c r="E47" s="191"/>
      <c r="F47" s="192">
        <v>8.81</v>
      </c>
      <c r="G47" s="200">
        <v>145158</v>
      </c>
      <c r="H47" s="200">
        <v>147720</v>
      </c>
      <c r="I47" s="192">
        <v>9.94</v>
      </c>
      <c r="J47" s="201">
        <v>151927</v>
      </c>
      <c r="K47" s="201">
        <v>162603</v>
      </c>
      <c r="L47" s="192">
        <v>11.06</v>
      </c>
      <c r="M47" s="201">
        <v>159220</v>
      </c>
      <c r="N47" s="201">
        <v>161782</v>
      </c>
    </row>
    <row r="48" spans="2:14" x14ac:dyDescent="0.25">
      <c r="B48" s="189">
        <v>2860</v>
      </c>
      <c r="C48" s="190">
        <v>1360</v>
      </c>
      <c r="D48" s="190"/>
      <c r="E48" s="191">
        <v>3</v>
      </c>
      <c r="F48" s="192">
        <v>6.61</v>
      </c>
      <c r="G48" s="200">
        <v>146107</v>
      </c>
      <c r="H48" s="200">
        <v>148704</v>
      </c>
      <c r="I48" s="192">
        <v>7.45</v>
      </c>
      <c r="J48" s="201">
        <v>152429</v>
      </c>
      <c r="K48" s="201">
        <v>155026</v>
      </c>
      <c r="L48" s="192">
        <v>8.2899999999999991</v>
      </c>
      <c r="M48" s="201">
        <v>159275</v>
      </c>
      <c r="N48" s="201">
        <v>161872</v>
      </c>
    </row>
    <row r="49" spans="2:14" x14ac:dyDescent="0.25">
      <c r="B49" s="189"/>
      <c r="C49" s="190">
        <v>1660</v>
      </c>
      <c r="D49" s="190"/>
      <c r="E49" s="191"/>
      <c r="F49" s="192">
        <v>8.26</v>
      </c>
      <c r="G49" s="200">
        <v>155254</v>
      </c>
      <c r="H49" s="200">
        <v>157852</v>
      </c>
      <c r="I49" s="192">
        <v>9.32</v>
      </c>
      <c r="J49" s="201">
        <v>162043</v>
      </c>
      <c r="K49" s="201">
        <v>164640</v>
      </c>
      <c r="L49" s="192">
        <v>10.37</v>
      </c>
      <c r="M49" s="201">
        <v>169356</v>
      </c>
      <c r="N49" s="201">
        <v>171953</v>
      </c>
    </row>
    <row r="50" spans="2:14" x14ac:dyDescent="0.25">
      <c r="B50" s="189"/>
      <c r="C50" s="190">
        <v>1960</v>
      </c>
      <c r="D50" s="190"/>
      <c r="E50" s="191"/>
      <c r="F50" s="192">
        <v>9.91</v>
      </c>
      <c r="G50" s="200">
        <v>164403</v>
      </c>
      <c r="H50" s="200">
        <v>167000</v>
      </c>
      <c r="I50" s="192">
        <v>11.18</v>
      </c>
      <c r="J50" s="201">
        <v>171657</v>
      </c>
      <c r="K50" s="201">
        <v>182707</v>
      </c>
      <c r="L50" s="192">
        <v>12.44</v>
      </c>
      <c r="M50" s="201">
        <v>179436</v>
      </c>
      <c r="N50" s="201">
        <v>182033</v>
      </c>
    </row>
    <row r="51" spans="2:14" x14ac:dyDescent="0.25">
      <c r="B51" s="189"/>
      <c r="C51" s="190">
        <v>2260</v>
      </c>
      <c r="D51" s="190"/>
      <c r="E51" s="191"/>
      <c r="F51" s="192">
        <v>11.57</v>
      </c>
      <c r="G51" s="200">
        <v>173551</v>
      </c>
      <c r="H51" s="200">
        <v>176148</v>
      </c>
      <c r="I51" s="192">
        <v>13.04</v>
      </c>
      <c r="J51" s="201">
        <v>181272</v>
      </c>
      <c r="K51" s="201">
        <v>193090</v>
      </c>
      <c r="L51" s="192">
        <v>14.52</v>
      </c>
      <c r="M51" s="201">
        <v>189515</v>
      </c>
      <c r="N51" s="201">
        <v>192112</v>
      </c>
    </row>
    <row r="52" spans="2:14" x14ac:dyDescent="0.25">
      <c r="B52" s="189"/>
      <c r="C52" s="190">
        <v>2560</v>
      </c>
      <c r="D52" s="190"/>
      <c r="E52" s="191"/>
      <c r="F52" s="192">
        <v>13.22</v>
      </c>
      <c r="G52" s="200">
        <v>182699</v>
      </c>
      <c r="H52" s="200">
        <v>185296</v>
      </c>
      <c r="I52" s="192">
        <v>14.9</v>
      </c>
      <c r="J52" s="201">
        <v>190886</v>
      </c>
      <c r="K52" s="201">
        <v>203474</v>
      </c>
      <c r="L52" s="192">
        <v>16.59</v>
      </c>
      <c r="M52" s="201">
        <v>199595</v>
      </c>
      <c r="N52" s="201">
        <v>202192</v>
      </c>
    </row>
    <row r="53" spans="2:14" x14ac:dyDescent="0.25">
      <c r="B53" s="189">
        <v>3760</v>
      </c>
      <c r="C53" s="190">
        <v>1360</v>
      </c>
      <c r="D53" s="190"/>
      <c r="E53" s="191">
        <v>4</v>
      </c>
      <c r="F53" s="192">
        <v>8.81</v>
      </c>
      <c r="G53" s="200">
        <v>173866</v>
      </c>
      <c r="H53" s="200">
        <v>182366</v>
      </c>
      <c r="I53" s="192">
        <v>9.94</v>
      </c>
      <c r="J53" s="201">
        <v>185474</v>
      </c>
      <c r="K53" s="201">
        <v>190104</v>
      </c>
      <c r="L53" s="192">
        <v>11.06</v>
      </c>
      <c r="M53" s="201">
        <v>193736</v>
      </c>
      <c r="N53" s="201">
        <v>198366</v>
      </c>
    </row>
    <row r="54" spans="2:14" x14ac:dyDescent="0.25">
      <c r="B54" s="189"/>
      <c r="C54" s="190">
        <v>1660</v>
      </c>
      <c r="D54" s="190"/>
      <c r="E54" s="191"/>
      <c r="F54" s="192">
        <v>11.02</v>
      </c>
      <c r="G54" s="200">
        <v>184743</v>
      </c>
      <c r="H54" s="200">
        <v>193243</v>
      </c>
      <c r="I54" s="192">
        <v>12.42</v>
      </c>
      <c r="J54" s="201">
        <v>196816</v>
      </c>
      <c r="K54" s="201">
        <v>201446</v>
      </c>
      <c r="L54" s="192">
        <v>13.82</v>
      </c>
      <c r="M54" s="201">
        <v>205544</v>
      </c>
      <c r="N54" s="201">
        <v>210175</v>
      </c>
    </row>
    <row r="55" spans="2:14" x14ac:dyDescent="0.25">
      <c r="B55" s="189"/>
      <c r="C55" s="190">
        <v>1960</v>
      </c>
      <c r="D55" s="190"/>
      <c r="E55" s="191"/>
      <c r="F55" s="192">
        <v>13.22</v>
      </c>
      <c r="G55" s="200">
        <v>195619</v>
      </c>
      <c r="H55" s="200">
        <v>204119</v>
      </c>
      <c r="I55" s="192">
        <v>14.9</v>
      </c>
      <c r="J55" s="201">
        <v>208159</v>
      </c>
      <c r="K55" s="201">
        <v>222842</v>
      </c>
      <c r="L55" s="192">
        <v>16.59</v>
      </c>
      <c r="M55" s="201">
        <v>217353</v>
      </c>
      <c r="N55" s="201">
        <v>221984</v>
      </c>
    </row>
    <row r="56" spans="2:14" x14ac:dyDescent="0.25">
      <c r="B56" s="189"/>
      <c r="C56" s="190">
        <v>2260</v>
      </c>
      <c r="D56" s="190"/>
      <c r="E56" s="191"/>
      <c r="F56" s="192">
        <v>15.42</v>
      </c>
      <c r="G56" s="200">
        <v>206496</v>
      </c>
      <c r="H56" s="200">
        <v>214996</v>
      </c>
      <c r="I56" s="192">
        <v>17.39</v>
      </c>
      <c r="J56" s="201">
        <v>219501</v>
      </c>
      <c r="K56" s="201">
        <v>235092</v>
      </c>
      <c r="L56" s="192">
        <v>19.350000000000001</v>
      </c>
      <c r="M56" s="201">
        <v>225123</v>
      </c>
      <c r="N56" s="201">
        <v>229940</v>
      </c>
    </row>
    <row r="57" spans="2:14" x14ac:dyDescent="0.25">
      <c r="B57" s="189"/>
      <c r="C57" s="190">
        <v>2560</v>
      </c>
      <c r="D57" s="190"/>
      <c r="E57" s="191"/>
      <c r="F57" s="192">
        <v>17.63</v>
      </c>
      <c r="G57" s="200">
        <v>217373</v>
      </c>
      <c r="H57" s="200">
        <v>225873</v>
      </c>
      <c r="I57" s="192">
        <v>19.87</v>
      </c>
      <c r="J57" s="201">
        <v>227104</v>
      </c>
      <c r="K57" s="201">
        <v>243303</v>
      </c>
      <c r="L57" s="192">
        <v>22.12</v>
      </c>
      <c r="M57" s="201">
        <v>229162</v>
      </c>
      <c r="N57" s="201">
        <v>233792</v>
      </c>
    </row>
    <row r="58" spans="2:14" x14ac:dyDescent="0.25">
      <c r="B58" s="189">
        <v>4360</v>
      </c>
      <c r="C58" s="190">
        <v>1360</v>
      </c>
      <c r="D58" s="190"/>
      <c r="E58" s="191">
        <v>5</v>
      </c>
      <c r="F58" s="192">
        <v>10.28</v>
      </c>
      <c r="G58" s="200">
        <v>203730</v>
      </c>
      <c r="H58" s="200">
        <v>208895</v>
      </c>
      <c r="I58" s="192">
        <v>11.59</v>
      </c>
      <c r="J58" s="201">
        <v>212373</v>
      </c>
      <c r="K58" s="201">
        <v>217538</v>
      </c>
      <c r="L58" s="192">
        <v>12.9</v>
      </c>
      <c r="M58" s="201">
        <v>221539</v>
      </c>
      <c r="N58" s="201">
        <v>226704</v>
      </c>
    </row>
    <row r="59" spans="2:14" x14ac:dyDescent="0.25">
      <c r="B59" s="189"/>
      <c r="C59" s="190">
        <v>1660</v>
      </c>
      <c r="D59" s="190"/>
      <c r="E59" s="191"/>
      <c r="F59" s="192">
        <v>12.85</v>
      </c>
      <c r="G59" s="200">
        <v>215759</v>
      </c>
      <c r="H59" s="200">
        <v>220924</v>
      </c>
      <c r="I59" s="192">
        <v>14.49</v>
      </c>
      <c r="J59" s="201">
        <v>224867</v>
      </c>
      <c r="K59" s="201">
        <v>230032</v>
      </c>
      <c r="L59" s="192">
        <v>16.13</v>
      </c>
      <c r="M59" s="201">
        <v>234499</v>
      </c>
      <c r="N59" s="201">
        <v>239664</v>
      </c>
    </row>
    <row r="60" spans="2:14" x14ac:dyDescent="0.25">
      <c r="B60" s="189"/>
      <c r="C60" s="190">
        <v>1960</v>
      </c>
      <c r="D60" s="190"/>
      <c r="E60" s="191"/>
      <c r="F60" s="192">
        <v>15.42</v>
      </c>
      <c r="G60" s="200">
        <v>227787</v>
      </c>
      <c r="H60" s="200">
        <v>232952</v>
      </c>
      <c r="I60" s="192">
        <v>17.39</v>
      </c>
      <c r="J60" s="201">
        <v>234871</v>
      </c>
      <c r="K60" s="201">
        <v>240270</v>
      </c>
      <c r="L60" s="192">
        <v>19.350000000000001</v>
      </c>
      <c r="M60" s="201">
        <v>247460</v>
      </c>
      <c r="N60" s="201">
        <v>252625</v>
      </c>
    </row>
    <row r="61" spans="2:14" x14ac:dyDescent="0.25">
      <c r="B61" s="189"/>
      <c r="C61" s="190">
        <v>2260</v>
      </c>
      <c r="D61" s="190"/>
      <c r="E61" s="191"/>
      <c r="F61" s="192">
        <v>17.989999999999998</v>
      </c>
      <c r="G61" s="200">
        <v>236662</v>
      </c>
      <c r="H61" s="200">
        <v>242060</v>
      </c>
      <c r="I61" s="192">
        <v>20.29</v>
      </c>
      <c r="J61" s="201">
        <v>237362</v>
      </c>
      <c r="K61" s="201">
        <v>242527</v>
      </c>
      <c r="L61" s="192">
        <v>22.58</v>
      </c>
      <c r="M61" s="201">
        <v>244379</v>
      </c>
      <c r="N61" s="201">
        <v>249777</v>
      </c>
    </row>
    <row r="62" spans="2:14" x14ac:dyDescent="0.25">
      <c r="B62" s="189"/>
      <c r="C62" s="190">
        <v>2560</v>
      </c>
      <c r="D62" s="190"/>
      <c r="E62" s="191"/>
      <c r="F62" s="192">
        <v>20.56</v>
      </c>
      <c r="G62" s="200">
        <v>239816</v>
      </c>
      <c r="H62" s="200">
        <v>244981</v>
      </c>
      <c r="I62" s="192">
        <v>23.18</v>
      </c>
      <c r="J62" s="201">
        <v>246116</v>
      </c>
      <c r="K62" s="201">
        <v>251515</v>
      </c>
      <c r="L62" s="192">
        <v>25.8</v>
      </c>
      <c r="M62" s="201">
        <v>256044</v>
      </c>
      <c r="N62" s="201">
        <v>261442</v>
      </c>
    </row>
    <row r="63" spans="2:14" x14ac:dyDescent="0.25">
      <c r="B63" s="189">
        <v>5260</v>
      </c>
      <c r="C63" s="190">
        <v>1360</v>
      </c>
      <c r="D63" s="190"/>
      <c r="E63" s="191">
        <v>6</v>
      </c>
      <c r="F63" s="192">
        <v>12.48</v>
      </c>
      <c r="G63" s="200">
        <v>249358</v>
      </c>
      <c r="H63" s="200">
        <v>257557</v>
      </c>
      <c r="I63" s="192">
        <v>14.08</v>
      </c>
      <c r="J63" s="201">
        <v>259416</v>
      </c>
      <c r="K63" s="201">
        <v>267616</v>
      </c>
      <c r="L63" s="192">
        <v>15.67</v>
      </c>
      <c r="M63" s="201">
        <v>269999</v>
      </c>
      <c r="N63" s="201">
        <v>278199</v>
      </c>
    </row>
    <row r="64" spans="2:14" x14ac:dyDescent="0.25">
      <c r="B64" s="189"/>
      <c r="C64" s="190">
        <v>1660</v>
      </c>
      <c r="D64" s="190"/>
      <c r="E64" s="191"/>
      <c r="F64" s="192">
        <v>15.61</v>
      </c>
      <c r="G64" s="200">
        <v>263115</v>
      </c>
      <c r="H64" s="200">
        <v>271315</v>
      </c>
      <c r="I64" s="192">
        <v>17.600000000000001</v>
      </c>
      <c r="J64" s="201">
        <v>272127</v>
      </c>
      <c r="K64" s="201">
        <v>280606</v>
      </c>
      <c r="L64" s="192">
        <v>19.579999999999998</v>
      </c>
      <c r="M64" s="201">
        <v>282489</v>
      </c>
      <c r="N64" s="201">
        <v>290969</v>
      </c>
    </row>
    <row r="65" spans="2:14" x14ac:dyDescent="0.25">
      <c r="B65" s="189"/>
      <c r="C65" s="190">
        <v>1960</v>
      </c>
      <c r="D65" s="190"/>
      <c r="E65" s="191"/>
      <c r="F65" s="192">
        <v>18.73</v>
      </c>
      <c r="G65" s="200">
        <v>274617</v>
      </c>
      <c r="H65" s="200">
        <v>283097</v>
      </c>
      <c r="I65" s="192">
        <v>21.11</v>
      </c>
      <c r="J65" s="201">
        <v>273640</v>
      </c>
      <c r="K65" s="201">
        <v>281840</v>
      </c>
      <c r="L65" s="192">
        <v>23.5</v>
      </c>
      <c r="M65" s="201">
        <v>284688</v>
      </c>
      <c r="N65" s="201">
        <v>292886</v>
      </c>
    </row>
    <row r="66" spans="2:14" x14ac:dyDescent="0.25">
      <c r="B66" s="189"/>
      <c r="C66" s="190">
        <v>2260</v>
      </c>
      <c r="D66" s="190"/>
      <c r="E66" s="191"/>
      <c r="F66" s="192">
        <v>21.85</v>
      </c>
      <c r="G66" s="200">
        <v>276873</v>
      </c>
      <c r="H66" s="200">
        <v>285072</v>
      </c>
      <c r="I66" s="192">
        <v>24.63</v>
      </c>
      <c r="J66" s="201">
        <v>284928</v>
      </c>
      <c r="K66" s="201">
        <v>293407</v>
      </c>
      <c r="L66" s="192">
        <v>27.42</v>
      </c>
      <c r="M66" s="201">
        <v>295710</v>
      </c>
      <c r="N66" s="201">
        <v>304189</v>
      </c>
    </row>
    <row r="67" spans="2:14" x14ac:dyDescent="0.25">
      <c r="B67" s="189"/>
      <c r="C67" s="190">
        <v>2560</v>
      </c>
      <c r="D67" s="190"/>
      <c r="E67" s="191"/>
      <c r="F67" s="192">
        <v>24.97</v>
      </c>
      <c r="G67" s="200">
        <v>287000</v>
      </c>
      <c r="H67" s="200">
        <v>295479</v>
      </c>
      <c r="I67" s="192">
        <v>56.3</v>
      </c>
      <c r="J67" s="201">
        <v>297729</v>
      </c>
      <c r="K67" s="201">
        <v>306209</v>
      </c>
      <c r="L67" s="192">
        <v>31.33</v>
      </c>
      <c r="M67" s="201">
        <v>308930</v>
      </c>
      <c r="N67" s="201">
        <v>317409</v>
      </c>
    </row>
  </sheetData>
  <mergeCells count="97">
    <mergeCell ref="B63:B67"/>
    <mergeCell ref="C63:D63"/>
    <mergeCell ref="E63:E67"/>
    <mergeCell ref="C64:D64"/>
    <mergeCell ref="C65:D65"/>
    <mergeCell ref="C66:D66"/>
    <mergeCell ref="C67:D67"/>
    <mergeCell ref="B58:B62"/>
    <mergeCell ref="C58:D58"/>
    <mergeCell ref="E58:E62"/>
    <mergeCell ref="C59:D59"/>
    <mergeCell ref="C60:D60"/>
    <mergeCell ref="C61:D61"/>
    <mergeCell ref="C62:D62"/>
    <mergeCell ref="B53:B57"/>
    <mergeCell ref="C53:D53"/>
    <mergeCell ref="E53:E57"/>
    <mergeCell ref="C54:D54"/>
    <mergeCell ref="C55:D55"/>
    <mergeCell ref="C56:D56"/>
    <mergeCell ref="C57:D57"/>
    <mergeCell ref="B48:B52"/>
    <mergeCell ref="C48:D48"/>
    <mergeCell ref="E48:E52"/>
    <mergeCell ref="C49:D49"/>
    <mergeCell ref="C50:D50"/>
    <mergeCell ref="C51:D51"/>
    <mergeCell ref="C52:D52"/>
    <mergeCell ref="B41:E41"/>
    <mergeCell ref="F41:N41"/>
    <mergeCell ref="B42:E42"/>
    <mergeCell ref="B43:B47"/>
    <mergeCell ref="C43:D43"/>
    <mergeCell ref="E43:E47"/>
    <mergeCell ref="C44:D44"/>
    <mergeCell ref="C45:D45"/>
    <mergeCell ref="C46:D46"/>
    <mergeCell ref="C47:D47"/>
    <mergeCell ref="I39:K39"/>
    <mergeCell ref="L39:N39"/>
    <mergeCell ref="C40:D40"/>
    <mergeCell ref="G40:H40"/>
    <mergeCell ref="J40:K40"/>
    <mergeCell ref="M40:N40"/>
    <mergeCell ref="B30:B34"/>
    <mergeCell ref="C30:D30"/>
    <mergeCell ref="E30:E34"/>
    <mergeCell ref="C31:D31"/>
    <mergeCell ref="C32:D32"/>
    <mergeCell ref="C33:D33"/>
    <mergeCell ref="C34:D34"/>
    <mergeCell ref="B25:B29"/>
    <mergeCell ref="C25:D25"/>
    <mergeCell ref="E25:E29"/>
    <mergeCell ref="C26:D26"/>
    <mergeCell ref="C27:D27"/>
    <mergeCell ref="C28:D28"/>
    <mergeCell ref="C29:D29"/>
    <mergeCell ref="B20:B24"/>
    <mergeCell ref="C20:D20"/>
    <mergeCell ref="E20:E24"/>
    <mergeCell ref="C22:D22"/>
    <mergeCell ref="C23:D23"/>
    <mergeCell ref="C24:D24"/>
    <mergeCell ref="B10:B14"/>
    <mergeCell ref="E10:E14"/>
    <mergeCell ref="B15:B19"/>
    <mergeCell ref="E15:E19"/>
    <mergeCell ref="C17:D17"/>
    <mergeCell ref="C18:D18"/>
    <mergeCell ref="C19:D19"/>
    <mergeCell ref="B4:N4"/>
    <mergeCell ref="B5:N5"/>
    <mergeCell ref="B6:D6"/>
    <mergeCell ref="F6:H6"/>
    <mergeCell ref="I6:K6"/>
    <mergeCell ref="L6:N6"/>
    <mergeCell ref="C7:D7"/>
    <mergeCell ref="G7:H7"/>
    <mergeCell ref="J7:K7"/>
    <mergeCell ref="M7:N7"/>
    <mergeCell ref="B8:E8"/>
    <mergeCell ref="F8:N8"/>
    <mergeCell ref="B9:E9"/>
    <mergeCell ref="G35:N35"/>
    <mergeCell ref="B37:N37"/>
    <mergeCell ref="K38:M38"/>
    <mergeCell ref="B39:D39"/>
    <mergeCell ref="F39:H39"/>
    <mergeCell ref="C15:D15"/>
    <mergeCell ref="C16:D16"/>
    <mergeCell ref="C21:D21"/>
    <mergeCell ref="C13:D13"/>
    <mergeCell ref="C14:D14"/>
    <mergeCell ref="C10:D10"/>
    <mergeCell ref="C11:D11"/>
    <mergeCell ref="C12:D12"/>
  </mergeCells>
  <pageMargins left="0.74803149606299213" right="0.74803149606299213" top="0.98425196850393704" bottom="0.98425196850393704" header="0.51181102362204722" footer="0.51181102362204722"/>
  <pageSetup paperSize="9" scale="5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Полаир КХстандарт+КХ для Цветов</vt:lpstr>
      <vt:lpstr>Полаир КХ стандарт заказ</vt:lpstr>
      <vt:lpstr>Полаир КХ стеклянный фронт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</dc:creator>
  <cp:lastModifiedBy>Анатолий</cp:lastModifiedBy>
  <dcterms:created xsi:type="dcterms:W3CDTF">2015-06-05T18:19:34Z</dcterms:created>
  <dcterms:modified xsi:type="dcterms:W3CDTF">2020-11-13T08:40:29Z</dcterms:modified>
</cp:coreProperties>
</file>